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545" windowHeight="9285" activeTab="0"/>
  </bookViews>
  <sheets>
    <sheet name="ROE 2007 Mester egyé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Hacsek Tam?s</author>
  </authors>
  <commentList>
    <comment ref="AS1" authorId="0">
      <text>
        <r>
          <rPr>
            <sz val="8"/>
            <rFont val="Tahoma"/>
            <family val="2"/>
          </rPr>
          <t xml:space="preserve">Szórási mutató: </t>
        </r>
        <r>
          <rPr>
            <b/>
            <sz val="8"/>
            <rFont val="Tahoma"/>
            <family val="2"/>
          </rPr>
          <t>(max./min.)^(1/nev.)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A mutató értéke főként 4 nevezés felett mérvadó.</t>
        </r>
        <r>
          <rPr>
            <sz val="8"/>
            <rFont val="Tahoma"/>
            <family val="2"/>
          </rPr>
          <t xml:space="preserve">
</t>
        </r>
        <r>
          <rPr>
            <b/>
            <sz val="7"/>
            <rFont val="Tahoma"/>
            <family val="2"/>
          </rPr>
          <t>1,00 - 1,05 között:</t>
        </r>
        <r>
          <rPr>
            <sz val="7"/>
            <rFont val="Tahoma"/>
            <family val="2"/>
          </rPr>
          <t xml:space="preserve"> rendkívül kiegyensúlyozott szereplés
</t>
        </r>
        <r>
          <rPr>
            <b/>
            <sz val="7"/>
            <rFont val="Tahoma"/>
            <family val="2"/>
          </rPr>
          <t>1,05 - 1,10 között:</t>
        </r>
        <r>
          <rPr>
            <sz val="7"/>
            <rFont val="Tahoma"/>
            <family val="2"/>
          </rPr>
          <t xml:space="preserve"> kiegyensúlyozott szereplés
</t>
        </r>
        <r>
          <rPr>
            <b/>
            <sz val="7"/>
            <rFont val="Tahoma"/>
            <family val="2"/>
          </rPr>
          <t>1,10 - 1,20 között:</t>
        </r>
        <r>
          <rPr>
            <sz val="7"/>
            <rFont val="Tahoma"/>
            <family val="2"/>
          </rPr>
          <t xml:space="preserve"> közepesen szóródó szereplés
</t>
        </r>
        <r>
          <rPr>
            <b/>
            <sz val="7"/>
            <rFont val="Tahoma"/>
            <family val="2"/>
          </rPr>
          <t>1,20 - 1,40 között:</t>
        </r>
        <r>
          <rPr>
            <sz val="7"/>
            <rFont val="Tahoma"/>
            <family val="2"/>
          </rPr>
          <t xml:space="preserve"> ingadozó szereplés
</t>
        </r>
        <r>
          <rPr>
            <b/>
            <sz val="7"/>
            <rFont val="Tahoma"/>
            <family val="2"/>
          </rPr>
          <t xml:space="preserve">1,40 felett: </t>
        </r>
        <r>
          <rPr>
            <sz val="7"/>
            <rFont val="Tahoma"/>
            <family val="2"/>
          </rPr>
          <t>szélsőségesen ingadozó szereplés</t>
        </r>
      </text>
    </comment>
  </commentList>
</comments>
</file>

<file path=xl/sharedStrings.xml><?xml version="1.0" encoding="utf-8"?>
<sst xmlns="http://schemas.openxmlformats.org/spreadsheetml/2006/main" count="104" uniqueCount="86">
  <si>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</si>
  <si>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</si>
  <si>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</si>
  <si>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</si>
  <si>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</si>
  <si>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</si>
  <si>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</si>
  <si>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</si>
  <si>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</si>
  <si>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</si>
  <si>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</si>
  <si>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</si>
  <si>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</si>
  <si>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</si>
  <si>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</si>
  <si>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</si>
  <si>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</si>
  <si>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</si>
  <si>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</si>
  <si>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</si>
  <si>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</si>
  <si>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</si>
  <si>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</si>
  <si>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</si>
  <si>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</si>
  <si>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</si>
  <si>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rang-
lista</t>
  </si>
  <si>
    <t>nev.</t>
  </si>
  <si>
    <t>Elért helyezések gyakorisága</t>
  </si>
  <si>
    <t>pont-
átlag</t>
  </si>
  <si>
    <t>résztvevők</t>
  </si>
  <si>
    <t xml:space="preserve">pont </t>
  </si>
  <si>
    <t>össz</t>
  </si>
  <si>
    <t>min.</t>
  </si>
  <si>
    <t>max.</t>
  </si>
  <si>
    <t>Med.</t>
  </si>
  <si>
    <t>szórás</t>
  </si>
  <si>
    <t>27.</t>
  </si>
  <si>
    <t>28.</t>
  </si>
  <si>
    <t>29.</t>
  </si>
  <si>
    <t>30.</t>
  </si>
  <si>
    <t>30+</t>
  </si>
  <si>
    <t xml:space="preserve">Barna Viktor, Miskolc </t>
  </si>
  <si>
    <t>Bakos András, Martfű</t>
  </si>
  <si>
    <t xml:space="preserve">Hacsek Tamás, Budapest </t>
  </si>
  <si>
    <t>Varga Sándor dr., Mátészalka</t>
  </si>
  <si>
    <t xml:space="preserve">Lovas Julianna, Vértesszőlős </t>
  </si>
  <si>
    <t>Szilágyiné Tóth Éva, Monor</t>
  </si>
  <si>
    <t>Szemán Attila, Szolnok</t>
  </si>
  <si>
    <t>Kovács Katalin, Ózd</t>
  </si>
  <si>
    <t xml:space="preserve">Mosonyi Géza, Pécs </t>
  </si>
  <si>
    <t>Molnár Katalin, Mezőtúr</t>
  </si>
  <si>
    <t xml:space="preserve">Szalay Dénes, Győr </t>
  </si>
  <si>
    <t xml:space="preserve">Huszárné Sándor Katalin, B.csaba </t>
  </si>
  <si>
    <t>Gyócsy Géza, Balassagyarmat</t>
  </si>
  <si>
    <t>Freud Róbert, Budapest</t>
  </si>
  <si>
    <t>Erdész István, Szeged</t>
  </si>
  <si>
    <t>Bakos Ferenc, Martfű</t>
  </si>
  <si>
    <t>Képes Gáborné, Mátészalka</t>
  </si>
  <si>
    <t>Szilágyi Ferenc, Demecser</t>
  </si>
  <si>
    <t>Savanya István, Szeged</t>
  </si>
  <si>
    <t>Bartha Gyula, Csobánka</t>
  </si>
  <si>
    <t>István György, Miskolc</t>
  </si>
  <si>
    <t>Horváth Sándor, Géderlak</t>
  </si>
  <si>
    <t>Horváth István, Téglás</t>
  </si>
  <si>
    <t xml:space="preserve">Lagyánszki Ágnes, Budapest </t>
  </si>
  <si>
    <t>Mezey László, Józsa</t>
  </si>
  <si>
    <t>Sz.fehérvár</t>
  </si>
  <si>
    <t>Varsányi Tibor, Baja</t>
  </si>
  <si>
    <t>Papp Ferenc, Martfű</t>
  </si>
  <si>
    <t>Vida István, Székesfehérvár</t>
  </si>
  <si>
    <t>Salgó Sándor, Budapest</t>
  </si>
  <si>
    <t>B.gyarmat</t>
  </si>
  <si>
    <t>Czövek Ildikó, Budapest</t>
  </si>
  <si>
    <t>Kk.halas</t>
  </si>
  <si>
    <t>Kunfehértó</t>
  </si>
  <si>
    <t>Martfü</t>
  </si>
  <si>
    <t>Kalocsa</t>
  </si>
  <si>
    <t>Sz.szállás</t>
  </si>
  <si>
    <t>Ózd</t>
  </si>
  <si>
    <t>B.csaba</t>
  </si>
  <si>
    <t>Gyula</t>
  </si>
  <si>
    <t>Pécs</t>
  </si>
  <si>
    <t>Nagy Balázs, Tata</t>
  </si>
  <si>
    <t>Kövesdiné Lám Zsuzsánna, Bp.</t>
  </si>
  <si>
    <t>Szeged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</si>
</sst>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mmmmm\.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000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color indexed="55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color indexed="8"/>
      <name val="Arial CE"/>
      <family val="2"/>
    </font>
    <font>
      <sz val="7"/>
      <color indexed="22"/>
      <name val="Arial CE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8"/>
      <color indexed="43"/>
      <name val="Arial CE"/>
      <family val="2"/>
    </font>
    <font>
      <b/>
      <sz val="7"/>
      <color indexed="43"/>
      <name val="Arial CE"/>
      <family val="2"/>
    </font>
    <font>
      <b/>
      <sz val="9"/>
      <color indexed="9"/>
      <name val="Arial CE"/>
      <family val="2"/>
    </font>
    <font>
      <sz val="8"/>
      <color indexed="9"/>
      <name val="Arial CE"/>
      <family val="2"/>
    </font>
    <font>
      <b/>
      <sz val="7"/>
      <color indexed="9"/>
      <name val="Arial CE"/>
      <family val="2"/>
    </font>
    <font>
      <sz val="7"/>
      <color indexed="9"/>
      <name val="Arial CE"/>
      <family val="2"/>
    </font>
    <font>
      <sz val="8"/>
      <color indexed="22"/>
      <name val="Arial CE"/>
      <family val="2"/>
    </font>
    <font>
      <b/>
      <sz val="7"/>
      <color indexed="10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1" fontId="5" fillId="4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/>
    </xf>
    <xf numFmtId="0" fontId="10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3" borderId="10" xfId="0" applyFont="1" applyFill="1" applyBorder="1" applyAlignment="1">
      <alignment/>
    </xf>
    <xf numFmtId="2" fontId="9" fillId="6" borderId="13" xfId="0" applyNumberFormat="1" applyFont="1" applyFill="1" applyBorder="1" applyAlignment="1">
      <alignment horizontal="center" vertical="center" wrapText="1"/>
    </xf>
    <xf numFmtId="2" fontId="9" fillId="6" borderId="14" xfId="0" applyNumberFormat="1" applyFont="1" applyFill="1" applyBorder="1" applyAlignment="1">
      <alignment horizontal="center" vertical="top" shrinkToFit="1"/>
    </xf>
    <xf numFmtId="2" fontId="6" fillId="5" borderId="15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7" borderId="3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9" fillId="4" borderId="11" xfId="0" applyNumberFormat="1" applyFont="1" applyFill="1" applyBorder="1" applyAlignment="1">
      <alignment horizontal="center"/>
    </xf>
    <xf numFmtId="2" fontId="19" fillId="4" borderId="15" xfId="0" applyNumberFormat="1" applyFont="1" applyFill="1" applyBorder="1" applyAlignment="1">
      <alignment horizontal="center"/>
    </xf>
    <xf numFmtId="1" fontId="20" fillId="4" borderId="9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/>
    </xf>
    <xf numFmtId="166" fontId="22" fillId="0" borderId="17" xfId="0" applyNumberFormat="1" applyFont="1" applyFill="1" applyBorder="1" applyAlignment="1">
      <alignment horizontal="center"/>
    </xf>
    <xf numFmtId="1" fontId="23" fillId="0" borderId="17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" fillId="5" borderId="17" xfId="0" applyFont="1" applyFill="1" applyBorder="1" applyAlignment="1">
      <alignment/>
    </xf>
    <xf numFmtId="166" fontId="19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166" fontId="5" fillId="4" borderId="16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1" fontId="26" fillId="4" borderId="9" xfId="0" applyNumberFormat="1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2" fontId="8" fillId="6" borderId="13" xfId="0" applyNumberFormat="1" applyFont="1" applyFill="1" applyBorder="1" applyAlignment="1">
      <alignment horizontal="center" textRotation="90"/>
    </xf>
    <xf numFmtId="2" fontId="8" fillId="6" borderId="14" xfId="0" applyNumberFormat="1" applyFont="1" applyFill="1" applyBorder="1" applyAlignment="1">
      <alignment horizontal="center" textRotation="90"/>
    </xf>
    <xf numFmtId="1" fontId="7" fillId="6" borderId="18" xfId="0" applyNumberFormat="1" applyFont="1" applyFill="1" applyBorder="1" applyAlignment="1">
      <alignment horizontal="center" textRotation="90"/>
    </xf>
    <xf numFmtId="1" fontId="7" fillId="6" borderId="19" xfId="0" applyNumberFormat="1" applyFont="1" applyFill="1" applyBorder="1" applyAlignment="1">
      <alignment horizontal="center" textRotation="90"/>
    </xf>
    <xf numFmtId="0" fontId="4" fillId="6" borderId="7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 textRotation="90" wrapText="1"/>
    </xf>
    <xf numFmtId="2" fontId="0" fillId="0" borderId="21" xfId="0" applyNumberFormat="1" applyBorder="1" applyAlignment="1">
      <alignment horizontal="center" vertical="center" textRotation="90"/>
    </xf>
    <xf numFmtId="2" fontId="5" fillId="6" borderId="22" xfId="0" applyNumberFormat="1" applyFont="1" applyFill="1" applyBorder="1" applyAlignment="1">
      <alignment horizontal="center" vertical="center" textRotation="90" wrapText="1"/>
    </xf>
    <xf numFmtId="2" fontId="0" fillId="0" borderId="23" xfId="0" applyNumberFormat="1" applyBorder="1" applyAlignment="1">
      <alignment horizontal="center" vertical="center" textRotation="90"/>
    </xf>
    <xf numFmtId="1" fontId="14" fillId="6" borderId="24" xfId="0" applyNumberFormat="1" applyFont="1" applyFill="1" applyBorder="1" applyAlignment="1">
      <alignment horizontal="center" vertical="center" textRotation="90" wrapText="1"/>
    </xf>
    <xf numFmtId="1" fontId="14" fillId="6" borderId="25" xfId="0" applyNumberFormat="1" applyFont="1" applyFill="1" applyBorder="1" applyAlignment="1">
      <alignment horizontal="center" vertical="center" textRotation="90"/>
    </xf>
    <xf numFmtId="166" fontId="5" fillId="6" borderId="20" xfId="0" applyNumberFormat="1" applyFont="1" applyFill="1" applyBorder="1" applyAlignment="1">
      <alignment horizontal="center" vertical="center" wrapText="1"/>
    </xf>
    <xf numFmtId="166" fontId="5" fillId="6" borderId="21" xfId="0" applyNumberFormat="1" applyFont="1" applyFill="1" applyBorder="1" applyAlignment="1">
      <alignment horizontal="center" vertical="center"/>
    </xf>
    <xf numFmtId="1" fontId="5" fillId="6" borderId="18" xfId="0" applyNumberFormat="1" applyFont="1" applyFill="1" applyBorder="1" applyAlignment="1">
      <alignment horizontal="center" vertical="center" textRotation="90" wrapText="1"/>
    </xf>
    <xf numFmtId="1" fontId="5" fillId="6" borderId="19" xfId="0" applyNumberFormat="1" applyFont="1" applyFill="1" applyBorder="1" applyAlignment="1">
      <alignment horizontal="center" vertical="center" textRotation="90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4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36" sqref="K36"/>
    </sheetView>
  </sheetViews>
  <sheetFormatPr defaultColWidth="9.00390625" defaultRowHeight="12.75"/>
  <cols>
    <col min="1" max="1" width="3.25390625" style="4" customWidth="1"/>
    <col min="2" max="2" width="21.25390625" style="19" customWidth="1"/>
    <col min="3" max="3" width="5.25390625" style="2" customWidth="1"/>
    <col min="4" max="4" width="2.75390625" style="1" bestFit="1" customWidth="1"/>
    <col min="5" max="5" width="4.375" style="2" bestFit="1" customWidth="1"/>
    <col min="6" max="6" width="2.75390625" style="0" customWidth="1"/>
    <col min="7" max="7" width="4.375" style="0" customWidth="1"/>
    <col min="8" max="8" width="2.75390625" style="0" customWidth="1"/>
    <col min="9" max="9" width="4.375" style="0" customWidth="1"/>
    <col min="10" max="10" width="2.875" style="1" customWidth="1"/>
    <col min="11" max="11" width="4.375" style="2" customWidth="1"/>
    <col min="12" max="12" width="2.75390625" style="0" customWidth="1"/>
    <col min="13" max="13" width="4.75390625" style="0" customWidth="1"/>
    <col min="14" max="14" width="2.625" style="0" customWidth="1"/>
    <col min="15" max="15" width="4.375" style="0" customWidth="1"/>
    <col min="16" max="16" width="2.75390625" style="0" customWidth="1"/>
    <col min="17" max="17" width="4.125" style="0" customWidth="1"/>
    <col min="18" max="18" width="2.875" style="0" customWidth="1"/>
    <col min="19" max="19" width="4.375" style="0" customWidth="1"/>
    <col min="20" max="20" width="2.625" style="0" customWidth="1"/>
    <col min="21" max="21" width="4.25390625" style="0" customWidth="1"/>
    <col min="22" max="22" width="2.75390625" style="1" customWidth="1"/>
    <col min="23" max="23" width="4.25390625" style="2" customWidth="1"/>
    <col min="24" max="24" width="2.625" style="0" customWidth="1"/>
    <col min="25" max="25" width="4.125" style="0" customWidth="1"/>
    <col min="26" max="26" width="2.75390625" style="0" customWidth="1"/>
    <col min="27" max="27" width="4.375" style="0" customWidth="1"/>
    <col min="28" max="28" width="2.375" style="1" hidden="1" customWidth="1"/>
    <col min="29" max="29" width="4.125" style="2" hidden="1" customWidth="1"/>
    <col min="30" max="30" width="2.625" style="0" hidden="1" customWidth="1"/>
    <col min="31" max="31" width="4.25390625" style="0" hidden="1" customWidth="1"/>
    <col min="32" max="32" width="2.25390625" style="0" hidden="1" customWidth="1"/>
    <col min="33" max="33" width="4.00390625" style="0" hidden="1" customWidth="1"/>
    <col min="34" max="34" width="2.375" style="0" hidden="1" customWidth="1"/>
    <col min="35" max="35" width="4.125" style="0" hidden="1" customWidth="1"/>
    <col min="36" max="36" width="2.75390625" style="0" hidden="1" customWidth="1"/>
    <col min="37" max="37" width="4.625" style="0" hidden="1" customWidth="1"/>
    <col min="38" max="38" width="2.75390625" style="0" hidden="1" customWidth="1"/>
    <col min="39" max="39" width="4.375" style="0" hidden="1" customWidth="1"/>
    <col min="40" max="40" width="0.74609375" style="0" customWidth="1"/>
    <col min="41" max="41" width="2.375" style="3" customWidth="1"/>
    <col min="42" max="42" width="3.75390625" style="16" customWidth="1"/>
    <col min="43" max="43" width="4.875" style="20" customWidth="1"/>
    <col min="44" max="44" width="3.75390625" style="16" customWidth="1"/>
    <col min="45" max="45" width="3.875" style="16" customWidth="1"/>
    <col min="46" max="46" width="2.625" style="5" customWidth="1"/>
    <col min="47" max="47" width="2.125" style="0" customWidth="1"/>
    <col min="48" max="77" width="2.00390625" style="0" customWidth="1"/>
  </cols>
  <sheetData>
    <row r="1" spans="1:77" ht="12.75" customHeight="1">
      <c r="A1" s="86" t="s">
        <v>26</v>
      </c>
      <c r="B1" s="92" t="s">
        <v>30</v>
      </c>
      <c r="C1" s="26" t="s">
        <v>32</v>
      </c>
      <c r="D1" s="96" t="s">
        <v>67</v>
      </c>
      <c r="E1" s="97"/>
      <c r="F1" s="96" t="s">
        <v>72</v>
      </c>
      <c r="G1" s="97"/>
      <c r="H1" s="96" t="s">
        <v>74</v>
      </c>
      <c r="I1" s="97"/>
      <c r="J1" s="96" t="s">
        <v>75</v>
      </c>
      <c r="K1" s="97"/>
      <c r="L1" s="94" t="s">
        <v>76</v>
      </c>
      <c r="M1" s="81"/>
      <c r="N1" s="95" t="s">
        <v>77</v>
      </c>
      <c r="O1" s="80"/>
      <c r="P1" s="79" t="s">
        <v>78</v>
      </c>
      <c r="Q1" s="80"/>
      <c r="R1" s="79" t="s">
        <v>79</v>
      </c>
      <c r="S1" s="80"/>
      <c r="T1" s="79" t="s">
        <v>80</v>
      </c>
      <c r="U1" s="80"/>
      <c r="V1" s="79" t="s">
        <v>81</v>
      </c>
      <c r="W1" s="80"/>
      <c r="X1" s="79" t="s">
        <v>82</v>
      </c>
      <c r="Y1" s="80"/>
      <c r="Z1" s="79" t="s">
        <v>85</v>
      </c>
      <c r="AA1" s="80"/>
      <c r="AB1" s="79"/>
      <c r="AC1" s="80"/>
      <c r="AD1" s="79"/>
      <c r="AE1" s="80"/>
      <c r="AF1" s="71"/>
      <c r="AG1" s="81"/>
      <c r="AH1" s="71"/>
      <c r="AI1" s="81"/>
      <c r="AJ1" s="71"/>
      <c r="AK1" s="81"/>
      <c r="AL1" s="71"/>
      <c r="AM1" s="81"/>
      <c r="AN1" s="7"/>
      <c r="AO1" s="90" t="s">
        <v>27</v>
      </c>
      <c r="AP1" s="84" t="s">
        <v>33</v>
      </c>
      <c r="AQ1" s="88" t="s">
        <v>29</v>
      </c>
      <c r="AR1" s="82" t="s">
        <v>34</v>
      </c>
      <c r="AS1" s="75" t="s">
        <v>36</v>
      </c>
      <c r="AT1" s="77" t="s">
        <v>35</v>
      </c>
      <c r="AU1" s="71" t="s">
        <v>28</v>
      </c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3"/>
      <c r="BQ1" s="73"/>
      <c r="BR1" s="73"/>
      <c r="BS1" s="73"/>
      <c r="BT1" s="73"/>
      <c r="BU1" s="73"/>
      <c r="BV1" s="73"/>
      <c r="BW1" s="73"/>
      <c r="BX1" s="73"/>
      <c r="BY1" s="74"/>
    </row>
    <row r="2" spans="1:77" ht="11.25" customHeight="1" thickBot="1">
      <c r="A2" s="87"/>
      <c r="B2" s="93"/>
      <c r="C2" s="27" t="s">
        <v>31</v>
      </c>
      <c r="D2" s="15">
        <v>20</v>
      </c>
      <c r="E2" s="10" t="s">
        <v>27</v>
      </c>
      <c r="F2" s="9">
        <v>17</v>
      </c>
      <c r="G2" s="10" t="s">
        <v>27</v>
      </c>
      <c r="H2" s="9">
        <v>17</v>
      </c>
      <c r="I2" s="10" t="s">
        <v>27</v>
      </c>
      <c r="J2" s="9">
        <v>15</v>
      </c>
      <c r="K2" s="10" t="s">
        <v>27</v>
      </c>
      <c r="L2" s="9">
        <v>17</v>
      </c>
      <c r="M2" s="10" t="s">
        <v>27</v>
      </c>
      <c r="N2" s="9">
        <v>13</v>
      </c>
      <c r="O2" s="10" t="s">
        <v>27</v>
      </c>
      <c r="P2" s="9">
        <v>20</v>
      </c>
      <c r="Q2" s="10" t="s">
        <v>27</v>
      </c>
      <c r="R2" s="9">
        <v>15</v>
      </c>
      <c r="S2" s="10" t="s">
        <v>27</v>
      </c>
      <c r="T2" s="9">
        <v>18</v>
      </c>
      <c r="U2" s="10" t="s">
        <v>27</v>
      </c>
      <c r="V2" s="15">
        <v>19</v>
      </c>
      <c r="W2" s="10" t="s">
        <v>27</v>
      </c>
      <c r="X2" s="9">
        <v>22</v>
      </c>
      <c r="Y2" s="10" t="s">
        <v>27</v>
      </c>
      <c r="Z2" s="9">
        <v>23</v>
      </c>
      <c r="AA2" s="10" t="s">
        <v>27</v>
      </c>
      <c r="AB2" s="9"/>
      <c r="AC2" s="10" t="s">
        <v>27</v>
      </c>
      <c r="AD2" s="9"/>
      <c r="AE2" s="10" t="s">
        <v>27</v>
      </c>
      <c r="AF2" s="9"/>
      <c r="AG2" s="10" t="s">
        <v>27</v>
      </c>
      <c r="AH2" s="9"/>
      <c r="AI2" s="10" t="s">
        <v>27</v>
      </c>
      <c r="AJ2" s="9"/>
      <c r="AK2" s="10" t="s">
        <v>27</v>
      </c>
      <c r="AL2" s="9"/>
      <c r="AM2" s="10" t="s">
        <v>27</v>
      </c>
      <c r="AN2" s="13"/>
      <c r="AO2" s="91"/>
      <c r="AP2" s="85"/>
      <c r="AQ2" s="89"/>
      <c r="AR2" s="83"/>
      <c r="AS2" s="76"/>
      <c r="AT2" s="78"/>
      <c r="AU2" s="17" t="s">
        <v>0</v>
      </c>
      <c r="AV2" s="17" t="s">
        <v>1</v>
      </c>
      <c r="AW2" s="17" t="s">
        <v>2</v>
      </c>
      <c r="AX2" s="17" t="s">
        <v>3</v>
      </c>
      <c r="AY2" s="17" t="s">
        <v>4</v>
      </c>
      <c r="AZ2" s="17" t="s">
        <v>5</v>
      </c>
      <c r="BA2" s="17" t="s">
        <v>6</v>
      </c>
      <c r="BB2" s="17" t="s">
        <v>7</v>
      </c>
      <c r="BC2" s="17" t="s">
        <v>8</v>
      </c>
      <c r="BD2" s="17" t="s">
        <v>9</v>
      </c>
      <c r="BE2" s="17" t="s">
        <v>10</v>
      </c>
      <c r="BF2" s="17" t="s">
        <v>11</v>
      </c>
      <c r="BG2" s="17" t="s">
        <v>12</v>
      </c>
      <c r="BH2" s="17" t="s">
        <v>13</v>
      </c>
      <c r="BI2" s="17" t="s">
        <v>14</v>
      </c>
      <c r="BJ2" s="17" t="s">
        <v>15</v>
      </c>
      <c r="BK2" s="17" t="s">
        <v>16</v>
      </c>
      <c r="BL2" s="17" t="s">
        <v>17</v>
      </c>
      <c r="BM2" s="17" t="s">
        <v>18</v>
      </c>
      <c r="BN2" s="17" t="s">
        <v>19</v>
      </c>
      <c r="BO2" s="17" t="s">
        <v>20</v>
      </c>
      <c r="BP2" s="25" t="s">
        <v>21</v>
      </c>
      <c r="BQ2" s="25" t="s">
        <v>22</v>
      </c>
      <c r="BR2" s="25" t="s">
        <v>23</v>
      </c>
      <c r="BS2" s="25" t="s">
        <v>24</v>
      </c>
      <c r="BT2" s="25" t="s">
        <v>25</v>
      </c>
      <c r="BU2" s="25" t="s">
        <v>37</v>
      </c>
      <c r="BV2" s="25" t="s">
        <v>38</v>
      </c>
      <c r="BW2" s="25" t="s">
        <v>39</v>
      </c>
      <c r="BX2" s="25" t="s">
        <v>40</v>
      </c>
      <c r="BY2" s="25" t="s">
        <v>41</v>
      </c>
    </row>
    <row r="3" spans="1:77" ht="11.25" customHeight="1">
      <c r="A3" s="70">
        <v>1</v>
      </c>
      <c r="B3" s="29" t="s">
        <v>42</v>
      </c>
      <c r="C3" s="28">
        <f>SUM(E3,G3,I3,K3,M3,O3,Q3,S3,U3,W3,Y3,AA3,AC3,AE3,AG3,AI3,AK3,AM3)</f>
        <v>11.633600713012477</v>
      </c>
      <c r="D3" s="21">
        <v>1</v>
      </c>
      <c r="E3" s="8">
        <f>(21-D3)/20</f>
        <v>1</v>
      </c>
      <c r="F3" s="23">
        <v>1</v>
      </c>
      <c r="G3" s="8">
        <f>(18-F3)/17</f>
        <v>1</v>
      </c>
      <c r="H3" s="23">
        <v>2</v>
      </c>
      <c r="I3" s="8">
        <f>(18-H3)/17</f>
        <v>0.9411764705882353</v>
      </c>
      <c r="J3" s="23">
        <v>2</v>
      </c>
      <c r="K3" s="8">
        <f>(16-J3)/15</f>
        <v>0.9333333333333333</v>
      </c>
      <c r="L3" s="23">
        <v>1</v>
      </c>
      <c r="M3" s="8">
        <f>(18-L3)/17</f>
        <v>1</v>
      </c>
      <c r="N3" s="23">
        <v>1</v>
      </c>
      <c r="O3" s="8">
        <f>(14-N3)/13</f>
        <v>1</v>
      </c>
      <c r="P3" s="23">
        <v>4</v>
      </c>
      <c r="Q3" s="8">
        <f>(21-P3)/20</f>
        <v>0.85</v>
      </c>
      <c r="R3" s="23">
        <v>1</v>
      </c>
      <c r="S3" s="8">
        <f>(16-R3)/15</f>
        <v>1</v>
      </c>
      <c r="T3" s="23">
        <v>1</v>
      </c>
      <c r="U3" s="8">
        <f>(19-T3)/18</f>
        <v>1</v>
      </c>
      <c r="V3" s="21">
        <v>1</v>
      </c>
      <c r="W3" s="8">
        <f>(20-V3)/19</f>
        <v>1</v>
      </c>
      <c r="X3" s="23">
        <v>3</v>
      </c>
      <c r="Y3" s="8">
        <f>(23-X3)/22</f>
        <v>0.9090909090909091</v>
      </c>
      <c r="Z3" s="23">
        <v>1</v>
      </c>
      <c r="AA3" s="36">
        <f>(24-Z3)/23</f>
        <v>1</v>
      </c>
      <c r="AB3" s="23"/>
      <c r="AC3" s="36"/>
      <c r="AD3" s="23"/>
      <c r="AE3" s="8"/>
      <c r="AF3" s="23"/>
      <c r="AG3" s="8"/>
      <c r="AH3" s="23"/>
      <c r="AI3" s="6"/>
      <c r="AJ3" s="23"/>
      <c r="AK3" s="8"/>
      <c r="AL3" s="23"/>
      <c r="AM3" s="8"/>
      <c r="AN3" s="11"/>
      <c r="AO3" s="14">
        <f>COUNT(D3,F3,H3,J3,L3,N3,P3,R3,T3,V3,X3,Z3,AB3,AD3,AF3,AH3,AJ3,AL3)</f>
        <v>12</v>
      </c>
      <c r="AP3" s="60">
        <f>MIN(E3,G3,I3,K3,M3,O3,Q3,S3,U3,W3,Y3,AA3,AC3,AE3,AG3,AI3,AK3,AM3)</f>
        <v>0.85</v>
      </c>
      <c r="AQ3" s="61">
        <f>C3/AO3</f>
        <v>0.9694667260843731</v>
      </c>
      <c r="AR3" s="60">
        <f>MAX(E3,G3,I3,K3,M3,O3,Q3,S3,U3,W3,Y3,AA3,AC3,AE3,AG3,AI3,AK3,AM3)</f>
        <v>1</v>
      </c>
      <c r="AS3" s="64">
        <f>(AR3/AP3)^(1/AO3)</f>
        <v>1.0136353692768685</v>
      </c>
      <c r="AT3" s="65">
        <f>MEDIAN(D3,F3,H3,J3,L3,N3,P3,R3,T3,V3,X3,Z3,AB3,AD3,AF3,AH3,AJ3,AL3)</f>
        <v>1</v>
      </c>
      <c r="AU3" s="59">
        <f>COUNTIF(D3:AL3,1)/2</f>
        <v>8</v>
      </c>
      <c r="AV3" s="59">
        <f>COUNTIF(D3:AL3,2)</f>
        <v>2</v>
      </c>
      <c r="AW3" s="66">
        <f>COUNTIF(D3:AL3,3)</f>
        <v>1</v>
      </c>
      <c r="AX3" s="59">
        <f>COUNTIF(D3:AL3,4)</f>
        <v>1</v>
      </c>
      <c r="AY3" s="31">
        <f>COUNTIF(D3:AL3,5)</f>
        <v>0</v>
      </c>
      <c r="AZ3" s="31">
        <f>COUNTIF(D3:AL3,6)</f>
        <v>0</v>
      </c>
      <c r="BA3" s="31">
        <f>COUNTIF(D3:AL3,7)</f>
        <v>0</v>
      </c>
      <c r="BB3" s="31">
        <f>COUNTIF(D3:AL3,8)</f>
        <v>0</v>
      </c>
      <c r="BC3" s="31">
        <f>COUNTIF(D3:AL3,9)</f>
        <v>0</v>
      </c>
      <c r="BD3" s="31">
        <f>COUNTIF(D3:AL3,10)</f>
        <v>0</v>
      </c>
      <c r="BE3" s="31">
        <f>COUNTIF(D3:AL3,11)</f>
        <v>0</v>
      </c>
      <c r="BF3" s="31">
        <f>COUNTIF(D3:AL3,12)</f>
        <v>0</v>
      </c>
      <c r="BG3" s="31">
        <f>COUNTIF(D3:AL3,13)</f>
        <v>0</v>
      </c>
      <c r="BH3" s="31">
        <f>COUNTIF(D3:AL3,14)</f>
        <v>0</v>
      </c>
      <c r="BI3" s="31">
        <f>COUNTIF(D3:AL3,15)</f>
        <v>0</v>
      </c>
      <c r="BJ3" s="31">
        <f>COUNTIF(D3:AL3,16)</f>
        <v>0</v>
      </c>
      <c r="BK3" s="31">
        <f>COUNTIF(D3:AL3,17)</f>
        <v>0</v>
      </c>
      <c r="BL3" s="31">
        <f>COUNTIF(D3:AL3,18)</f>
        <v>0</v>
      </c>
      <c r="BM3" s="31">
        <f>COUNTIF(D3:AL3,19)</f>
        <v>0</v>
      </c>
      <c r="BN3" s="31">
        <f>COUNTIF(D3:AL3,20)</f>
        <v>0</v>
      </c>
      <c r="BO3" s="31">
        <f>COUNTIF(D3:AL3,21)</f>
        <v>0</v>
      </c>
      <c r="BP3" s="31">
        <f>COUNTIF(D3:AL3,22)</f>
        <v>0</v>
      </c>
      <c r="BQ3" s="31">
        <f>COUNTIF(D3:AL3,23)</f>
        <v>0</v>
      </c>
      <c r="BR3" s="31">
        <f>COUNTIF(D3:AL3,24)</f>
        <v>0</v>
      </c>
      <c r="BS3" s="31">
        <f>COUNTIF(D3:AL3,25)</f>
        <v>0</v>
      </c>
      <c r="BT3" s="31">
        <f>COUNTIF(D3:AL3,26)</f>
        <v>0</v>
      </c>
      <c r="BU3" s="31">
        <f>COUNTIF(D3:AL3,27)</f>
        <v>0</v>
      </c>
      <c r="BV3" s="31">
        <f>COUNTIF(D3:AL3,28)</f>
        <v>0</v>
      </c>
      <c r="BW3" s="31">
        <f>COUNTIF(D3:AL3,29)</f>
        <v>0</v>
      </c>
      <c r="BX3" s="31">
        <f>COUNTIF(D3:AL3,30)</f>
        <v>0</v>
      </c>
      <c r="BY3" s="31"/>
    </row>
    <row r="4" spans="1:77" ht="11.25" customHeight="1">
      <c r="A4" s="70">
        <v>2</v>
      </c>
      <c r="B4" s="18" t="s">
        <v>43</v>
      </c>
      <c r="C4" s="28">
        <f>SUM(E4,G4,I4,K4,M4,O4,Q4,S4,U4,W4,Y4,AA4,AC4,AE4,AG4,AI4,AK4,AM4)</f>
        <v>10.854575749103951</v>
      </c>
      <c r="D4" s="22">
        <v>3</v>
      </c>
      <c r="E4" s="8">
        <f>(21-D4)/20</f>
        <v>0.9</v>
      </c>
      <c r="F4" s="24">
        <v>2</v>
      </c>
      <c r="G4" s="8">
        <f>(18-F4)/17</f>
        <v>0.9411764705882353</v>
      </c>
      <c r="H4" s="24">
        <v>1</v>
      </c>
      <c r="I4" s="8">
        <f>(18-H4)/17</f>
        <v>1</v>
      </c>
      <c r="J4" s="24">
        <v>1</v>
      </c>
      <c r="K4" s="8">
        <f>(16-J4)/15</f>
        <v>1</v>
      </c>
      <c r="L4" s="24">
        <v>3</v>
      </c>
      <c r="M4" s="8">
        <f>(18-L4)/17</f>
        <v>0.8823529411764706</v>
      </c>
      <c r="N4" s="24">
        <v>5</v>
      </c>
      <c r="O4" s="8">
        <f>(14-N4)/13</f>
        <v>0.6923076923076923</v>
      </c>
      <c r="P4" s="24">
        <v>2</v>
      </c>
      <c r="Q4" s="8">
        <f>(21-P4)/20</f>
        <v>0.95</v>
      </c>
      <c r="R4" s="24">
        <v>2</v>
      </c>
      <c r="S4" s="8">
        <f>(16-R4)/15</f>
        <v>0.9333333333333333</v>
      </c>
      <c r="T4" s="24">
        <v>4</v>
      </c>
      <c r="U4" s="8">
        <f>(19-T4)/18</f>
        <v>0.8333333333333334</v>
      </c>
      <c r="V4" s="22">
        <v>2</v>
      </c>
      <c r="W4" s="8">
        <f>(20-V4)/19</f>
        <v>0.9473684210526315</v>
      </c>
      <c r="X4" s="24">
        <v>5</v>
      </c>
      <c r="Y4" s="8">
        <f>(23-X4)/22</f>
        <v>0.8181818181818182</v>
      </c>
      <c r="Z4" s="24">
        <v>2</v>
      </c>
      <c r="AA4" s="36">
        <f>(24-Z4)/23</f>
        <v>0.9565217391304348</v>
      </c>
      <c r="AB4" s="24"/>
      <c r="AC4" s="36"/>
      <c r="AD4" s="24"/>
      <c r="AE4" s="8"/>
      <c r="AF4" s="24"/>
      <c r="AG4" s="6"/>
      <c r="AH4" s="24"/>
      <c r="AI4" s="6"/>
      <c r="AJ4" s="24"/>
      <c r="AK4" s="6"/>
      <c r="AL4" s="24"/>
      <c r="AM4" s="8"/>
      <c r="AN4" s="12"/>
      <c r="AO4" s="14">
        <f>COUNT(D4,F4,H4,J4,L4,N4,P4,R4,T4,V4,X4,Z4,AB4,AD4,AF4,AH4,AJ4,AL4)</f>
        <v>12</v>
      </c>
      <c r="AP4" s="60">
        <f>MIN(E4,G4,I4,K4,M4,O4,Q4,S4,U4,W4,Y4,AA4,AC4,AE4,AG4,AI4,AK4,AM4)</f>
        <v>0.6923076923076923</v>
      </c>
      <c r="AQ4" s="62">
        <f>C4/AO4</f>
        <v>0.9045479790919959</v>
      </c>
      <c r="AR4" s="60">
        <f>MAX(E4,G4,I4,K4,M4,O4,Q4,S4,U4,W4,Y4,AA4,AC4,AE4,AG4,AI4,AK4,AM4)</f>
        <v>1</v>
      </c>
      <c r="AS4" s="64">
        <f>(AR4/AP4)^(1/AO4)</f>
        <v>1.0311180837299352</v>
      </c>
      <c r="AT4" s="65">
        <f>MEDIAN(D4,F4,H4,J4,L4,N4,P4,R4,T4,V4,X4,Z4,AB4,AD4,AF4,AH4,AJ4,AL4)</f>
        <v>2</v>
      </c>
      <c r="AU4" s="59">
        <f>COUNTIF(D4:AL4,1)/2</f>
        <v>2</v>
      </c>
      <c r="AV4" s="58">
        <f>COUNTIF(D4:AL4,2)</f>
        <v>5</v>
      </c>
      <c r="AW4" s="66">
        <f>COUNTIF(D4:AL4,3)</f>
        <v>2</v>
      </c>
      <c r="AX4" s="59">
        <f>COUNTIF(D4:AL4,4)</f>
        <v>1</v>
      </c>
      <c r="AY4" s="59">
        <f>COUNTIF(D4:AL4,5)</f>
        <v>2</v>
      </c>
      <c r="AZ4" s="31">
        <f>COUNTIF(D4:AL4,6)</f>
        <v>0</v>
      </c>
      <c r="BA4" s="31">
        <f>COUNTIF(D4:AL4,7)</f>
        <v>0</v>
      </c>
      <c r="BB4" s="31">
        <f>COUNTIF(D4:AL4,8)</f>
        <v>0</v>
      </c>
      <c r="BC4" s="31">
        <f>COUNTIF(D4:AL4,9)</f>
        <v>0</v>
      </c>
      <c r="BD4" s="31">
        <f>COUNTIF(D4:AL4,10)</f>
        <v>0</v>
      </c>
      <c r="BE4" s="31">
        <f>COUNTIF(D4:AL4,11)</f>
        <v>0</v>
      </c>
      <c r="BF4" s="31">
        <f>COUNTIF(D4:AL4,12)</f>
        <v>0</v>
      </c>
      <c r="BG4" s="31">
        <f>COUNTIF(D4:AL4,13)</f>
        <v>0</v>
      </c>
      <c r="BH4" s="31">
        <f>COUNTIF(D4:AL4,14)</f>
        <v>0</v>
      </c>
      <c r="BI4" s="31">
        <f>COUNTIF(D4:AL4,15)</f>
        <v>0</v>
      </c>
      <c r="BJ4" s="31">
        <f>COUNTIF(D4:AL4,16)</f>
        <v>0</v>
      </c>
      <c r="BK4" s="31">
        <f>COUNTIF(D4:AL4,17)</f>
        <v>0</v>
      </c>
      <c r="BL4" s="31">
        <f>COUNTIF(D4:AL4,18)</f>
        <v>0</v>
      </c>
      <c r="BM4" s="31">
        <f>COUNTIF(D4:AL4,19)</f>
        <v>0</v>
      </c>
      <c r="BN4" s="31">
        <f>COUNTIF(D4:AL4,20)</f>
        <v>0</v>
      </c>
      <c r="BO4" s="31">
        <f>COUNTIF(D4:AL4,21)</f>
        <v>0</v>
      </c>
      <c r="BP4" s="31">
        <f>COUNTIF(D4:AL4,22)</f>
        <v>0</v>
      </c>
      <c r="BQ4" s="31">
        <f>COUNTIF(D4:AL4,23)</f>
        <v>0</v>
      </c>
      <c r="BR4" s="31">
        <f>COUNTIF(D4:AL4,24)</f>
        <v>0</v>
      </c>
      <c r="BS4" s="31">
        <f>COUNTIF(D4:AL4,25)</f>
        <v>0</v>
      </c>
      <c r="BT4" s="31">
        <f>COUNTIF(D4:AL4,26)</f>
        <v>0</v>
      </c>
      <c r="BU4" s="31">
        <f>COUNTIF(D4:AL4,27)</f>
        <v>0</v>
      </c>
      <c r="BV4" s="31">
        <f>COUNTIF(D4:AL4,28)</f>
        <v>0</v>
      </c>
      <c r="BW4" s="31">
        <f>COUNTIF(D4:AL4,29)</f>
        <v>0</v>
      </c>
      <c r="BX4" s="31">
        <f>COUNTIF(D4:AL4,30)</f>
        <v>0</v>
      </c>
      <c r="BY4" s="31"/>
    </row>
    <row r="5" spans="1:77" ht="11.25" customHeight="1">
      <c r="A5" s="70">
        <v>3</v>
      </c>
      <c r="B5" s="18" t="s">
        <v>63</v>
      </c>
      <c r="C5" s="28">
        <f>SUM(E5,G5,I5,K5,M5,O5,Q5,S5,U5,W5,Y5,AA5,AC5,AE5,AG5,AI5,AK5,AM5)</f>
        <v>8.029054233482825</v>
      </c>
      <c r="D5" s="21"/>
      <c r="E5" s="8"/>
      <c r="F5" s="24">
        <v>10</v>
      </c>
      <c r="G5" s="8">
        <f>(18-F5)/17</f>
        <v>0.47058823529411764</v>
      </c>
      <c r="H5" s="24">
        <v>3</v>
      </c>
      <c r="I5" s="8">
        <f>(18-H5)/17</f>
        <v>0.8823529411764706</v>
      </c>
      <c r="J5" s="24">
        <v>3</v>
      </c>
      <c r="K5" s="8">
        <f>(16-J5)/15</f>
        <v>0.8666666666666667</v>
      </c>
      <c r="L5" s="24">
        <v>2</v>
      </c>
      <c r="M5" s="8">
        <f>(18-L5)/17</f>
        <v>0.9411764705882353</v>
      </c>
      <c r="N5" s="24">
        <v>7</v>
      </c>
      <c r="O5" s="8">
        <f>(14-N5)/13</f>
        <v>0.5384615384615384</v>
      </c>
      <c r="P5" s="24">
        <v>7</v>
      </c>
      <c r="Q5" s="8">
        <f>(21-P5)/20</f>
        <v>0.7</v>
      </c>
      <c r="R5" s="24">
        <v>9</v>
      </c>
      <c r="S5" s="8">
        <f>(16-R5)/15</f>
        <v>0.4666666666666667</v>
      </c>
      <c r="T5" s="24">
        <v>6</v>
      </c>
      <c r="U5" s="8">
        <f>(19-T5)/18</f>
        <v>0.7222222222222222</v>
      </c>
      <c r="V5" s="22">
        <v>4</v>
      </c>
      <c r="W5" s="8">
        <f>(20-V5)/19</f>
        <v>0.8421052631578947</v>
      </c>
      <c r="X5" s="24">
        <v>6</v>
      </c>
      <c r="Y5" s="8">
        <f>(23-X5)/22</f>
        <v>0.7727272727272727</v>
      </c>
      <c r="Z5" s="24">
        <v>5</v>
      </c>
      <c r="AA5" s="36">
        <f>(24-Z5)/23</f>
        <v>0.8260869565217391</v>
      </c>
      <c r="AB5" s="24"/>
      <c r="AC5" s="36"/>
      <c r="AD5" s="24"/>
      <c r="AE5" s="8"/>
      <c r="AF5" s="24"/>
      <c r="AG5" s="6"/>
      <c r="AH5" s="24"/>
      <c r="AI5" s="6"/>
      <c r="AJ5" s="24"/>
      <c r="AK5" s="6"/>
      <c r="AL5" s="24"/>
      <c r="AM5" s="8"/>
      <c r="AN5" s="12"/>
      <c r="AO5" s="14">
        <f>COUNT(D5,F5,H5,J5,L5,N5,P5,R5,T5,V5,X5,Z5,AB5,AD5,AF5,AH5,AJ5,AL5)</f>
        <v>11</v>
      </c>
      <c r="AP5" s="60">
        <f>MIN(E5,G5,I5,K5,M5,O5,Q5,S5,U5,W5,Y5,AA5,AC5,AE5,AG5,AI5,AK5,AM5)</f>
        <v>0.4666666666666667</v>
      </c>
      <c r="AQ5" s="63">
        <f>C5/AO5</f>
        <v>0.7299140212257114</v>
      </c>
      <c r="AR5" s="60">
        <f>MAX(E5,G5,I5,K5,M5,O5,Q5,S5,U5,W5,Y5,AA5,AC5,AE5,AG5,AI5,AK5,AM5)</f>
        <v>0.9411764705882353</v>
      </c>
      <c r="AS5" s="64">
        <f>(AR5/AP5)^(1/AO5)</f>
        <v>1.0658516276862353</v>
      </c>
      <c r="AT5" s="65">
        <f>MEDIAN(D5,F5,H5,J5,L5,N5,P5,R5,T5,V5,X5,Z5,AB5,AD5,AF5,AH5,AJ5,AL5)</f>
        <v>6</v>
      </c>
      <c r="AU5" s="31">
        <f>COUNTIF(D5:AL5,1)/2</f>
        <v>0</v>
      </c>
      <c r="AV5" s="66">
        <f>COUNTIF(D5:AL5,2)</f>
        <v>1</v>
      </c>
      <c r="AW5" s="59">
        <f>COUNTIF(D5:AL5,3)</f>
        <v>2</v>
      </c>
      <c r="AX5" s="59">
        <f>COUNTIF(D5:AL5,4)</f>
        <v>1</v>
      </c>
      <c r="AY5" s="59">
        <f>COUNTIF(D5:AL5,5)</f>
        <v>1</v>
      </c>
      <c r="AZ5" s="59">
        <f>COUNTIF(D5:AL5,6)</f>
        <v>2</v>
      </c>
      <c r="BA5" s="59">
        <f>COUNTIF(D5:AL5,7)</f>
        <v>2</v>
      </c>
      <c r="BB5" s="31">
        <f>COUNTIF(D5:AL5,8)</f>
        <v>0</v>
      </c>
      <c r="BC5" s="59">
        <f>COUNTIF(D5:AL5,9)</f>
        <v>1</v>
      </c>
      <c r="BD5" s="58">
        <f>COUNTIF(D5:AL5,10)</f>
        <v>1</v>
      </c>
      <c r="BE5" s="31">
        <f>COUNTIF(D5:AL5,11)</f>
        <v>0</v>
      </c>
      <c r="BF5" s="31">
        <f>COUNTIF(D5:AL5,12)</f>
        <v>0</v>
      </c>
      <c r="BG5" s="31">
        <f>COUNTIF(D5:AL5,13)</f>
        <v>0</v>
      </c>
      <c r="BH5" s="31">
        <f>COUNTIF(D5:AL5,14)</f>
        <v>0</v>
      </c>
      <c r="BI5" s="31">
        <f>COUNTIF(D5:AL5,15)</f>
        <v>0</v>
      </c>
      <c r="BJ5" s="31">
        <f>COUNTIF(D5:AL5,16)</f>
        <v>0</v>
      </c>
      <c r="BK5" s="31">
        <f>COUNTIF(D5:AL5,17)</f>
        <v>0</v>
      </c>
      <c r="BL5" s="31">
        <f>COUNTIF(D5:AL5,18)</f>
        <v>0</v>
      </c>
      <c r="BM5" s="31">
        <f>COUNTIF(D5:AL5,19)</f>
        <v>0</v>
      </c>
      <c r="BN5" s="31">
        <f>COUNTIF(D5:AL5,20)</f>
        <v>0</v>
      </c>
      <c r="BO5" s="31">
        <f>COUNTIF(D5:AL5,21)</f>
        <v>0</v>
      </c>
      <c r="BP5" s="31">
        <f>COUNTIF(D5:AL5,22)</f>
        <v>0</v>
      </c>
      <c r="BQ5" s="31">
        <f>COUNTIF(D5:AL5,23)</f>
        <v>0</v>
      </c>
      <c r="BR5" s="31">
        <f>COUNTIF(D5:AL5,24)</f>
        <v>0</v>
      </c>
      <c r="BS5" s="31">
        <f>COUNTIF(D5:AL5,25)</f>
        <v>0</v>
      </c>
      <c r="BT5" s="31">
        <f>COUNTIF(D5:AL5,26)</f>
        <v>0</v>
      </c>
      <c r="BU5" s="31">
        <f>COUNTIF(D5:AL5,27)</f>
        <v>0</v>
      </c>
      <c r="BV5" s="31">
        <f>COUNTIF(D5:AL5,28)</f>
        <v>0</v>
      </c>
      <c r="BW5" s="31">
        <f>COUNTIF(D5:AL5,29)</f>
        <v>0</v>
      </c>
      <c r="BX5" s="31">
        <f>COUNTIF(D5:AL5,30)</f>
        <v>0</v>
      </c>
      <c r="BY5" s="31"/>
    </row>
    <row r="6" spans="1:77" ht="11.25" customHeight="1">
      <c r="A6" s="70">
        <v>4</v>
      </c>
      <c r="B6" s="18" t="s">
        <v>59</v>
      </c>
      <c r="C6" s="28">
        <f>SUM(E6,G6,I6,K6,M6,O6,Q6,S6,U6,W6,Y6,AA6,AC6,AE6,AG6,AI6,AK6,AM6)</f>
        <v>7.848041935032108</v>
      </c>
      <c r="D6" s="21">
        <v>6</v>
      </c>
      <c r="E6" s="8">
        <f>(21-D6)/20</f>
        <v>0.75</v>
      </c>
      <c r="F6" s="24">
        <v>3</v>
      </c>
      <c r="G6" s="8">
        <f>(18-F6)/17</f>
        <v>0.8823529411764706</v>
      </c>
      <c r="H6" s="24">
        <v>11</v>
      </c>
      <c r="I6" s="8">
        <f>(18-H6)/17</f>
        <v>0.4117647058823529</v>
      </c>
      <c r="J6" s="24">
        <v>4</v>
      </c>
      <c r="K6" s="8">
        <f>(16-J6)/15</f>
        <v>0.8</v>
      </c>
      <c r="L6" s="24">
        <v>11</v>
      </c>
      <c r="M6" s="8">
        <f>(18-L6)/17</f>
        <v>0.4117647058823529</v>
      </c>
      <c r="N6" s="24"/>
      <c r="O6" s="8"/>
      <c r="P6" s="24">
        <v>3</v>
      </c>
      <c r="Q6" s="8">
        <f>(21-P6)/20</f>
        <v>0.9</v>
      </c>
      <c r="R6" s="24">
        <v>4</v>
      </c>
      <c r="S6" s="8">
        <f>(16-R6)/15</f>
        <v>0.8</v>
      </c>
      <c r="T6" s="24">
        <v>8</v>
      </c>
      <c r="U6" s="8">
        <f>(19-T6)/18</f>
        <v>0.6111111111111112</v>
      </c>
      <c r="V6" s="22">
        <v>7</v>
      </c>
      <c r="W6" s="8">
        <f>(20-V6)/19</f>
        <v>0.6842105263157895</v>
      </c>
      <c r="X6" s="24">
        <v>7</v>
      </c>
      <c r="Y6" s="8">
        <f>(23-X6)/22</f>
        <v>0.7272727272727273</v>
      </c>
      <c r="Z6" s="24">
        <v>4</v>
      </c>
      <c r="AA6" s="36">
        <f>(24-Z6)/23</f>
        <v>0.8695652173913043</v>
      </c>
      <c r="AB6" s="24"/>
      <c r="AC6" s="36"/>
      <c r="AD6" s="24"/>
      <c r="AE6" s="8"/>
      <c r="AF6" s="24"/>
      <c r="AG6" s="6"/>
      <c r="AH6" s="24"/>
      <c r="AI6" s="6"/>
      <c r="AJ6" s="24"/>
      <c r="AK6" s="6"/>
      <c r="AL6" s="24"/>
      <c r="AM6" s="8"/>
      <c r="AN6" s="12"/>
      <c r="AO6" s="14">
        <f>COUNT(D6,F6,H6,J6,L6,N6,P6,R6,T6,V6,X6,Z6,AB6,AD6,AF6,AH6,AJ6,AL6)</f>
        <v>11</v>
      </c>
      <c r="AP6" s="60">
        <f>MIN(E6,G6,I6,K6,M6,O6,Q6,S6,U6,W6,Y6,AA6,AC6,AE6,AG6,AI6,AK6,AM6)</f>
        <v>0.4117647058823529</v>
      </c>
      <c r="AQ6" s="63">
        <f>C6/AO6</f>
        <v>0.7134583577301916</v>
      </c>
      <c r="AR6" s="60">
        <f>MAX(E6,G6,I6,K6,M6,O6,Q6,S6,U6,W6,Y6,AA6,AC6,AE6,AG6,AI6,AK6,AM6)</f>
        <v>0.9</v>
      </c>
      <c r="AS6" s="64">
        <f>(AR6/AP6)^(1/AO6)</f>
        <v>1.0736732337057269</v>
      </c>
      <c r="AT6" s="65">
        <f>MEDIAN(D6,F6,H6,J6,L6,N6,P6,R6,T6,V6,X6,Z6,AB6,AD6,AF6,AH6,AJ6,AL6)</f>
        <v>6</v>
      </c>
      <c r="AU6" s="31">
        <f>COUNTIF(D6:AL6,1)/2</f>
        <v>0</v>
      </c>
      <c r="AV6" s="31">
        <f>COUNTIF(D6:AL6,2)</f>
        <v>0</v>
      </c>
      <c r="AW6" s="58">
        <f>COUNTIF(D6:AL6,3)</f>
        <v>2</v>
      </c>
      <c r="AX6" s="59">
        <f>COUNTIF(D6:AL6,4)</f>
        <v>3</v>
      </c>
      <c r="AY6" s="31">
        <f>COUNTIF(D6:AL6,5)</f>
        <v>0</v>
      </c>
      <c r="AZ6" s="58">
        <f>COUNTIF(D6:AL6,6)</f>
        <v>1</v>
      </c>
      <c r="BA6" s="59">
        <f>COUNTIF(D6:AL6,7)</f>
        <v>2</v>
      </c>
      <c r="BB6" s="59">
        <f>COUNTIF(D6:AL6,8)</f>
        <v>1</v>
      </c>
      <c r="BC6" s="31">
        <f>COUNTIF(D6:AL6,9)</f>
        <v>0</v>
      </c>
      <c r="BD6" s="31">
        <f>COUNTIF(D6:AL6,10)</f>
        <v>0</v>
      </c>
      <c r="BE6" s="59">
        <f>COUNTIF(D6:AL6,11)</f>
        <v>2</v>
      </c>
      <c r="BF6" s="31">
        <f>COUNTIF(D6:AL6,12)</f>
        <v>0</v>
      </c>
      <c r="BG6" s="31">
        <f>COUNTIF(D6:AL6,13)</f>
        <v>0</v>
      </c>
      <c r="BH6" s="31">
        <f>COUNTIF(D6:AL6,14)</f>
        <v>0</v>
      </c>
      <c r="BI6" s="31">
        <f>COUNTIF(D6:AL6,15)</f>
        <v>0</v>
      </c>
      <c r="BJ6" s="31">
        <f>COUNTIF(D6:AL6,16)</f>
        <v>0</v>
      </c>
      <c r="BK6" s="31">
        <f>COUNTIF(D6:AL6,17)</f>
        <v>0</v>
      </c>
      <c r="BL6" s="31">
        <f>COUNTIF(D6:AL6,18)</f>
        <v>0</v>
      </c>
      <c r="BM6" s="31">
        <f>COUNTIF(D6:AL6,19)</f>
        <v>0</v>
      </c>
      <c r="BN6" s="31">
        <f>COUNTIF(D6:AL6,20)</f>
        <v>0</v>
      </c>
      <c r="BO6" s="31">
        <f>COUNTIF(D6:AL6,21)</f>
        <v>0</v>
      </c>
      <c r="BP6" s="31">
        <f>COUNTIF(D6:AL6,22)</f>
        <v>0</v>
      </c>
      <c r="BQ6" s="31">
        <f>COUNTIF(D6:AL6,23)</f>
        <v>0</v>
      </c>
      <c r="BR6" s="31">
        <f>COUNTIF(D6:AL6,24)</f>
        <v>0</v>
      </c>
      <c r="BS6" s="31">
        <f>COUNTIF(D6:AL6,25)</f>
        <v>0</v>
      </c>
      <c r="BT6" s="31">
        <f>COUNTIF(D6:AL6,26)</f>
        <v>0</v>
      </c>
      <c r="BU6" s="31">
        <f>COUNTIF(D6:AL6,27)</f>
        <v>0</v>
      </c>
      <c r="BV6" s="31">
        <f>COUNTIF(D6:AL6,28)</f>
        <v>0</v>
      </c>
      <c r="BW6" s="31">
        <f>COUNTIF(D6:AL6,29)</f>
        <v>0</v>
      </c>
      <c r="BX6" s="31">
        <f>COUNTIF(D6:AL6,30)</f>
        <v>0</v>
      </c>
      <c r="BY6" s="31"/>
    </row>
    <row r="7" spans="1:77" ht="11.25" customHeight="1">
      <c r="A7" s="70">
        <v>5</v>
      </c>
      <c r="B7" s="18" t="s">
        <v>62</v>
      </c>
      <c r="C7" s="28">
        <f>SUM(E7,G7,I7,K7,M7,O7,Q7,S7,U7,W7,Y7,AA7,AC7,AE7,AG7,AI7,AK7,AM7)</f>
        <v>7.679760745678097</v>
      </c>
      <c r="D7" s="21">
        <v>4</v>
      </c>
      <c r="E7" s="8">
        <f>(21-D7)/20</f>
        <v>0.85</v>
      </c>
      <c r="F7" s="24">
        <v>6</v>
      </c>
      <c r="G7" s="8">
        <f>(18-F7)/17</f>
        <v>0.7058823529411765</v>
      </c>
      <c r="H7" s="24">
        <v>12</v>
      </c>
      <c r="I7" s="8">
        <f>(18-H7)/17</f>
        <v>0.35294117647058826</v>
      </c>
      <c r="J7" s="24">
        <v>11</v>
      </c>
      <c r="K7" s="8">
        <f>(16-J7)/15</f>
        <v>0.3333333333333333</v>
      </c>
      <c r="L7" s="24">
        <v>4</v>
      </c>
      <c r="M7" s="8">
        <f>(18-L7)/17</f>
        <v>0.8235294117647058</v>
      </c>
      <c r="N7" s="24">
        <v>3</v>
      </c>
      <c r="O7" s="8">
        <f>(14-N7)/13</f>
        <v>0.8461538461538461</v>
      </c>
      <c r="P7" s="24">
        <v>8</v>
      </c>
      <c r="Q7" s="8">
        <f>(21-P7)/20</f>
        <v>0.65</v>
      </c>
      <c r="R7" s="24">
        <v>3</v>
      </c>
      <c r="S7" s="8">
        <f>(16-R7)/15</f>
        <v>0.8666666666666667</v>
      </c>
      <c r="T7" s="24">
        <v>5</v>
      </c>
      <c r="U7" s="8">
        <f>(19-T7)/18</f>
        <v>0.7777777777777778</v>
      </c>
      <c r="V7" s="22">
        <v>8</v>
      </c>
      <c r="W7" s="8">
        <f>(20-V7)/19</f>
        <v>0.631578947368421</v>
      </c>
      <c r="X7" s="24">
        <v>15</v>
      </c>
      <c r="Y7" s="8">
        <f>(23-X7)/22</f>
        <v>0.36363636363636365</v>
      </c>
      <c r="Z7" s="24">
        <v>13</v>
      </c>
      <c r="AA7" s="36">
        <f>(24-Z7)/23</f>
        <v>0.4782608695652174</v>
      </c>
      <c r="AB7" s="24"/>
      <c r="AC7" s="36"/>
      <c r="AD7" s="24"/>
      <c r="AE7" s="8"/>
      <c r="AF7" s="24"/>
      <c r="AG7" s="6"/>
      <c r="AH7" s="24"/>
      <c r="AI7" s="6"/>
      <c r="AJ7" s="24"/>
      <c r="AK7" s="6"/>
      <c r="AL7" s="24"/>
      <c r="AM7" s="8"/>
      <c r="AN7" s="12"/>
      <c r="AO7" s="14">
        <f>COUNT(D7,F7,H7,J7,L7,N7,P7,R7,T7,V7,X7,Z7,AB7,AD7,AF7,AH7,AJ7,AL7)</f>
        <v>12</v>
      </c>
      <c r="AP7" s="60">
        <f>MIN(E7,G7,I7,K7,M7,O7,Q7,S7,U7,W7,Y7,AA7,AC7,AE7,AG7,AI7,AK7,AM7)</f>
        <v>0.3333333333333333</v>
      </c>
      <c r="AQ7" s="63">
        <f>C7/AO7</f>
        <v>0.6399800621398414</v>
      </c>
      <c r="AR7" s="60">
        <f>MAX(E7,G7,I7,K7,M7,O7,Q7,S7,U7,W7,Y7,AA7,AC7,AE7,AG7,AI7,AK7,AM7)</f>
        <v>0.8666666666666667</v>
      </c>
      <c r="AS7" s="64">
        <f>(AR7/AP7)^(1/AO7)</f>
        <v>1.0828819439843196</v>
      </c>
      <c r="AT7" s="65">
        <f>MEDIAN(D7,F7,H7,J7,L7,N7,P7,R7,T7,V7,X7,Z7,AB7,AD7,AF7,AH7,AJ7,AL7)</f>
        <v>7</v>
      </c>
      <c r="AU7" s="31">
        <f>COUNTIF(D7:AL7,1)/2</f>
        <v>0</v>
      </c>
      <c r="AV7" s="31">
        <f>COUNTIF(D7:AL7,2)</f>
        <v>0</v>
      </c>
      <c r="AW7" s="59">
        <f>COUNTIF(D7:AL7,3)</f>
        <v>2</v>
      </c>
      <c r="AX7" s="66">
        <f>COUNTIF(D7:AL7,4)</f>
        <v>2</v>
      </c>
      <c r="AY7" s="59">
        <f>COUNTIF(D7:AL7,5)</f>
        <v>1</v>
      </c>
      <c r="AZ7" s="58">
        <f>COUNTIF(D7:AL7,6)</f>
        <v>1</v>
      </c>
      <c r="BA7" s="31">
        <f>COUNTIF(D7:AL7,7)</f>
        <v>0</v>
      </c>
      <c r="BB7" s="59">
        <f>COUNTIF(D7:AL7,8)</f>
        <v>2</v>
      </c>
      <c r="BC7" s="31">
        <f>COUNTIF(D7:AL7,9)</f>
        <v>0</v>
      </c>
      <c r="BD7" s="31">
        <f>COUNTIF(D7:AL7,10)</f>
        <v>0</v>
      </c>
      <c r="BE7" s="59">
        <f>COUNTIF(D7:AL7,11)</f>
        <v>1</v>
      </c>
      <c r="BF7" s="59">
        <f>COUNTIF(D7:AL7,12)</f>
        <v>1</v>
      </c>
      <c r="BG7" s="59">
        <f>COUNTIF(D7:AL7,13)</f>
        <v>1</v>
      </c>
      <c r="BH7" s="31">
        <f>COUNTIF(D7:AL7,14)</f>
        <v>0</v>
      </c>
      <c r="BI7" s="59">
        <f>COUNTIF(D7:AL7,15)</f>
        <v>1</v>
      </c>
      <c r="BJ7" s="31">
        <f>COUNTIF(D7:AL7,16)</f>
        <v>0</v>
      </c>
      <c r="BK7" s="31">
        <f>COUNTIF(D7:AL7,17)</f>
        <v>0</v>
      </c>
      <c r="BL7" s="31">
        <f>COUNTIF(D7:AL7,18)</f>
        <v>0</v>
      </c>
      <c r="BM7" s="31">
        <f>COUNTIF(D7:AL7,19)</f>
        <v>0</v>
      </c>
      <c r="BN7" s="31">
        <f>COUNTIF(D7:AL7,20)</f>
        <v>0</v>
      </c>
      <c r="BO7" s="31">
        <f>COUNTIF(D7:AL7,21)</f>
        <v>0</v>
      </c>
      <c r="BP7" s="31">
        <f>COUNTIF(D7:AL7,22)</f>
        <v>0</v>
      </c>
      <c r="BQ7" s="31">
        <f>COUNTIF(D7:AL7,23)</f>
        <v>0</v>
      </c>
      <c r="BR7" s="31">
        <f>COUNTIF(D7:AL7,24)</f>
        <v>0</v>
      </c>
      <c r="BS7" s="31">
        <f>COUNTIF(D7:AL7,25)</f>
        <v>0</v>
      </c>
      <c r="BT7" s="31">
        <f>COUNTIF(D7:AL7,26)</f>
        <v>0</v>
      </c>
      <c r="BU7" s="31">
        <f>COUNTIF(D7:AL7,27)</f>
        <v>0</v>
      </c>
      <c r="BV7" s="31">
        <f>COUNTIF(D7:AL7,28)</f>
        <v>0</v>
      </c>
      <c r="BW7" s="31">
        <f>COUNTIF(D7:AL7,29)</f>
        <v>0</v>
      </c>
      <c r="BX7" s="31">
        <f>COUNTIF(D7:AL7,30)</f>
        <v>0</v>
      </c>
      <c r="BY7" s="31"/>
    </row>
    <row r="8" spans="1:77" ht="11.25" customHeight="1">
      <c r="A8" s="70">
        <v>6</v>
      </c>
      <c r="B8" s="18" t="s">
        <v>60</v>
      </c>
      <c r="C8" s="28">
        <f>SUM(E8,G8,I8,K8,M8,O8,Q8,S8,U8,W8,Y8,AA8,AC8,AE8,AG8,AI8,AK8,AM8)</f>
        <v>6.920982414931804</v>
      </c>
      <c r="D8" s="22">
        <v>17</v>
      </c>
      <c r="E8" s="8">
        <f>(21-D8)/20</f>
        <v>0.2</v>
      </c>
      <c r="F8" s="24"/>
      <c r="G8" s="8"/>
      <c r="H8" s="24">
        <v>13</v>
      </c>
      <c r="I8" s="8">
        <f>(18-H8)/17</f>
        <v>0.29411764705882354</v>
      </c>
      <c r="J8" s="24">
        <v>7</v>
      </c>
      <c r="K8" s="8">
        <f>(16-J8)/15</f>
        <v>0.6</v>
      </c>
      <c r="L8" s="24">
        <v>8</v>
      </c>
      <c r="M8" s="8">
        <f>(18-L8)/17</f>
        <v>0.5882352941176471</v>
      </c>
      <c r="N8" s="24">
        <v>2</v>
      </c>
      <c r="O8" s="8">
        <f>(14-N8)/13</f>
        <v>0.9230769230769231</v>
      </c>
      <c r="P8" s="24">
        <v>6</v>
      </c>
      <c r="Q8" s="8">
        <f>(21-P8)/20</f>
        <v>0.75</v>
      </c>
      <c r="R8" s="24">
        <v>6</v>
      </c>
      <c r="S8" s="8">
        <f>(16-R8)/15</f>
        <v>0.6666666666666666</v>
      </c>
      <c r="T8" s="24">
        <v>2</v>
      </c>
      <c r="U8" s="8">
        <f>(19-T8)/18</f>
        <v>0.9444444444444444</v>
      </c>
      <c r="V8" s="22">
        <v>9</v>
      </c>
      <c r="W8" s="8">
        <f>(20-V8)/19</f>
        <v>0.5789473684210527</v>
      </c>
      <c r="X8" s="24">
        <v>9</v>
      </c>
      <c r="Y8" s="8">
        <f>(23-X8)/22</f>
        <v>0.6363636363636364</v>
      </c>
      <c r="Z8" s="24">
        <v>7</v>
      </c>
      <c r="AA8" s="36">
        <f>(24-Z8)/23</f>
        <v>0.7391304347826086</v>
      </c>
      <c r="AB8" s="24"/>
      <c r="AC8" s="36"/>
      <c r="AD8" s="24"/>
      <c r="AE8" s="8"/>
      <c r="AF8" s="24"/>
      <c r="AG8" s="6"/>
      <c r="AH8" s="24"/>
      <c r="AI8" s="6"/>
      <c r="AJ8" s="24"/>
      <c r="AK8" s="6"/>
      <c r="AL8" s="24"/>
      <c r="AM8" s="8"/>
      <c r="AN8" s="12"/>
      <c r="AO8" s="14">
        <f>COUNT(D8,F8,H8,J8,L8,N8,P8,R8,T8,V8,X8,Z8,AB8,AD8,AF8,AH8,AJ8,AL8)</f>
        <v>11</v>
      </c>
      <c r="AP8" s="60">
        <f>MIN(E8,G8,I8,K8,M8,O8,Q8,S8,U8,W8,Y8,AA8,AC8,AE8,AG8,AI8,AK8,AM8)</f>
        <v>0.2</v>
      </c>
      <c r="AQ8" s="63">
        <f>C8/AO8</f>
        <v>0.629180219539255</v>
      </c>
      <c r="AR8" s="60">
        <f>MAX(E8,G8,I8,K8,M8,O8,Q8,S8,U8,W8,Y8,AA8,AC8,AE8,AG8,AI8,AK8,AM8)</f>
        <v>0.9444444444444444</v>
      </c>
      <c r="AS8" s="64">
        <f>(AR8/AP8)^(1/AO8)</f>
        <v>1.1515585872487675</v>
      </c>
      <c r="AT8" s="65">
        <f>MEDIAN(D8,F8,H8,J8,L8,N8,P8,R8,T8,V8,X8,Z8,AB8,AD8,AF8,AH8,AJ8,AL8)</f>
        <v>7</v>
      </c>
      <c r="AU8" s="31">
        <f>COUNTIF(D8:AL8,1)/2</f>
        <v>0</v>
      </c>
      <c r="AV8" s="59">
        <f>COUNTIF(D8:AL8,2)</f>
        <v>2</v>
      </c>
      <c r="AW8" s="31">
        <f>COUNTIF(D8:AL8,3)</f>
        <v>0</v>
      </c>
      <c r="AX8" s="31">
        <f>COUNTIF(D8:AL8,4)</f>
        <v>0</v>
      </c>
      <c r="AY8" s="31">
        <f>COUNTIF(D8:AL8,5)</f>
        <v>0</v>
      </c>
      <c r="AZ8" s="59">
        <f>COUNTIF(D8:AL8,6)</f>
        <v>2</v>
      </c>
      <c r="BA8" s="59">
        <f>COUNTIF(D8:AL8,7)</f>
        <v>2</v>
      </c>
      <c r="BB8" s="59">
        <f>COUNTIF(D8:AL8,8)</f>
        <v>1</v>
      </c>
      <c r="BC8" s="59">
        <f>COUNTIF(D8:AL8,9)</f>
        <v>2</v>
      </c>
      <c r="BD8" s="31">
        <f>COUNTIF(D8:AL8,10)</f>
        <v>0</v>
      </c>
      <c r="BE8" s="31">
        <f>COUNTIF(D8:AL8,11)</f>
        <v>0</v>
      </c>
      <c r="BF8" s="31">
        <f>COUNTIF(D8:AL8,12)</f>
        <v>0</v>
      </c>
      <c r="BG8" s="59">
        <f>COUNTIF(D8:AL8,13)</f>
        <v>1</v>
      </c>
      <c r="BH8" s="31">
        <f>COUNTIF(D8:AL8,14)</f>
        <v>0</v>
      </c>
      <c r="BI8" s="31">
        <f>COUNTIF(D8:AL8,15)</f>
        <v>0</v>
      </c>
      <c r="BJ8" s="31">
        <f>COUNTIF(D8:AL8,16)</f>
        <v>0</v>
      </c>
      <c r="BK8" s="58">
        <f>COUNTIF(D8:AL8,17)</f>
        <v>1</v>
      </c>
      <c r="BL8" s="31">
        <f>COUNTIF(D8:AL8,18)</f>
        <v>0</v>
      </c>
      <c r="BM8" s="31">
        <f>COUNTIF(D8:AL8,19)</f>
        <v>0</v>
      </c>
      <c r="BN8" s="31">
        <f>COUNTIF(D8:AL8,20)</f>
        <v>0</v>
      </c>
      <c r="BO8" s="31">
        <f>COUNTIF(D8:AL8,21)</f>
        <v>0</v>
      </c>
      <c r="BP8" s="31">
        <f>COUNTIF(D8:AL8,22)</f>
        <v>0</v>
      </c>
      <c r="BQ8" s="31">
        <f>COUNTIF(D8:AL8,23)</f>
        <v>0</v>
      </c>
      <c r="BR8" s="31">
        <f>COUNTIF(D8:AL8,24)</f>
        <v>0</v>
      </c>
      <c r="BS8" s="31">
        <f>COUNTIF(D8:AL8,25)</f>
        <v>0</v>
      </c>
      <c r="BT8" s="31">
        <f>COUNTIF(D8:AL8,26)</f>
        <v>0</v>
      </c>
      <c r="BU8" s="31">
        <f>COUNTIF(D8:AL8,27)</f>
        <v>0</v>
      </c>
      <c r="BV8" s="31">
        <f>COUNTIF(D8:AL8,28)</f>
        <v>0</v>
      </c>
      <c r="BW8" s="31">
        <f>COUNTIF(D8:AL8,29)</f>
        <v>0</v>
      </c>
      <c r="BX8" s="31">
        <f>COUNTIF(D8:AL8,30)</f>
        <v>0</v>
      </c>
      <c r="BY8" s="31"/>
    </row>
    <row r="9" spans="1:77" ht="11.25" customHeight="1">
      <c r="A9" s="70">
        <v>7</v>
      </c>
      <c r="B9" s="18" t="s">
        <v>65</v>
      </c>
      <c r="C9" s="28">
        <f>SUM(E9,G9,I9,K9,M9,O9,Q9,S9,U9,W9,Y9,AA9,AC9,AE9,AG9,AI9,AK9,AM9)</f>
        <v>6.762556568930239</v>
      </c>
      <c r="D9" s="21">
        <v>2</v>
      </c>
      <c r="E9" s="8">
        <f>(21-D9)/20</f>
        <v>0.95</v>
      </c>
      <c r="F9" s="24">
        <v>12</v>
      </c>
      <c r="G9" s="8">
        <f>(18-F9)/17</f>
        <v>0.35294117647058826</v>
      </c>
      <c r="H9" s="24">
        <v>8</v>
      </c>
      <c r="I9" s="8">
        <f>(18-H9)/17</f>
        <v>0.5882352941176471</v>
      </c>
      <c r="J9" s="24">
        <v>6</v>
      </c>
      <c r="K9" s="8">
        <f>(16-J9)/15</f>
        <v>0.6666666666666666</v>
      </c>
      <c r="L9" s="24">
        <v>12</v>
      </c>
      <c r="M9" s="8">
        <f>(18-L9)/17</f>
        <v>0.35294117647058826</v>
      </c>
      <c r="N9" s="24">
        <v>13</v>
      </c>
      <c r="O9" s="8">
        <f>(14-N9)/13</f>
        <v>0.07692307692307693</v>
      </c>
      <c r="P9" s="24">
        <v>13</v>
      </c>
      <c r="Q9" s="8">
        <f>(21-P9)/20</f>
        <v>0.4</v>
      </c>
      <c r="R9" s="24">
        <v>8</v>
      </c>
      <c r="S9" s="8">
        <f>(16-R9)/15</f>
        <v>0.5333333333333333</v>
      </c>
      <c r="T9" s="24">
        <v>7</v>
      </c>
      <c r="U9" s="8">
        <f>(19-T9)/18</f>
        <v>0.6666666666666666</v>
      </c>
      <c r="V9" s="22">
        <v>5</v>
      </c>
      <c r="W9" s="8">
        <f>(20-V9)/19</f>
        <v>0.7894736842105263</v>
      </c>
      <c r="X9" s="24">
        <v>4</v>
      </c>
      <c r="Y9" s="8">
        <f>(23-X9)/22</f>
        <v>0.8636363636363636</v>
      </c>
      <c r="Z9" s="24">
        <v>12</v>
      </c>
      <c r="AA9" s="36">
        <f>(24-Z9)/23</f>
        <v>0.5217391304347826</v>
      </c>
      <c r="AB9" s="24"/>
      <c r="AC9" s="36"/>
      <c r="AD9" s="24"/>
      <c r="AE9" s="8"/>
      <c r="AF9" s="24"/>
      <c r="AG9" s="6"/>
      <c r="AH9" s="24"/>
      <c r="AI9" s="6"/>
      <c r="AJ9" s="24"/>
      <c r="AK9" s="6"/>
      <c r="AL9" s="24"/>
      <c r="AM9" s="8"/>
      <c r="AN9" s="12"/>
      <c r="AO9" s="14">
        <f>COUNT(D9,F9,H9,J9,L9,N9,P9,R9,T9,V9,X9,Z9,AB9,AD9,AF9,AH9,AJ9,AL9)</f>
        <v>12</v>
      </c>
      <c r="AP9" s="60">
        <f>MIN(E9,G9,I9,K9,M9,O9,Q9,S9,U9,W9,Y9,AA9,AC9,AE9,AG9,AI9,AK9,AM9)</f>
        <v>0.07692307692307693</v>
      </c>
      <c r="AQ9" s="63">
        <f>C9/AO9</f>
        <v>0.5635463807441866</v>
      </c>
      <c r="AR9" s="60">
        <f>MAX(E9,G9,I9,K9,M9,O9,Q9,S9,U9,W9,Y9,AA9,AC9,AE9,AG9,AI9,AK9,AM9)</f>
        <v>0.95</v>
      </c>
      <c r="AS9" s="64">
        <f>(AR9/AP9)^(1/AO9)</f>
        <v>1.2330260343390393</v>
      </c>
      <c r="AT9" s="65">
        <f>MEDIAN(D9,F9,H9,J9,L9,N9,P9,R9,T9,V9,X9,Z9,AB9,AD9,AF9,AH9,AJ9,AL9)</f>
        <v>8</v>
      </c>
      <c r="AU9" s="31">
        <f>COUNTIF(D9:AL9,1)/2</f>
        <v>0</v>
      </c>
      <c r="AV9" s="58">
        <f>COUNTIF(D9:AL9,2)</f>
        <v>1</v>
      </c>
      <c r="AW9" s="31">
        <f>COUNTIF(D9:AL9,3)</f>
        <v>0</v>
      </c>
      <c r="AX9" s="66">
        <f>COUNTIF(D9:AL9,4)</f>
        <v>1</v>
      </c>
      <c r="AY9" s="59">
        <f>COUNTIF(D9:AL9,5)</f>
        <v>1</v>
      </c>
      <c r="AZ9" s="59">
        <f>COUNTIF(D9:AL9,6)</f>
        <v>1</v>
      </c>
      <c r="BA9" s="59">
        <f>COUNTIF(D9:AL9,7)</f>
        <v>1</v>
      </c>
      <c r="BB9" s="59">
        <f>COUNTIF(D9:AL9,8)</f>
        <v>2</v>
      </c>
      <c r="BC9" s="31">
        <f>COUNTIF(D9:AL9,9)</f>
        <v>0</v>
      </c>
      <c r="BD9" s="31">
        <f>COUNTIF(D9:AL9,10)</f>
        <v>0</v>
      </c>
      <c r="BE9" s="31">
        <f>COUNTIF(D9:AL9,11)</f>
        <v>0</v>
      </c>
      <c r="BF9" s="58">
        <f>COUNTIF(D9:AL9,12)</f>
        <v>3</v>
      </c>
      <c r="BG9" s="59">
        <f>COUNTIF(D9:AL9,13)</f>
        <v>2</v>
      </c>
      <c r="BH9" s="31">
        <f>COUNTIF(D9:AL9,14)</f>
        <v>0</v>
      </c>
      <c r="BI9" s="31">
        <f>COUNTIF(D9:AL9,15)</f>
        <v>0</v>
      </c>
      <c r="BJ9" s="31">
        <f>COUNTIF(D9:AL9,16)</f>
        <v>0</v>
      </c>
      <c r="BK9" s="31">
        <f>COUNTIF(D9:AL9,17)</f>
        <v>0</v>
      </c>
      <c r="BL9" s="31">
        <f>COUNTIF(D9:AL9,18)</f>
        <v>0</v>
      </c>
      <c r="BM9" s="31">
        <f>COUNTIF(D9:AL9,19)</f>
        <v>0</v>
      </c>
      <c r="BN9" s="31">
        <f>COUNTIF(D9:AL9,20)</f>
        <v>0</v>
      </c>
      <c r="BO9" s="31">
        <f>COUNTIF(D9:AL9,21)</f>
        <v>0</v>
      </c>
      <c r="BP9" s="31">
        <f>COUNTIF(D9:AL9,22)</f>
        <v>0</v>
      </c>
      <c r="BQ9" s="31">
        <f>COUNTIF(D9:AL9,23)</f>
        <v>0</v>
      </c>
      <c r="BR9" s="31">
        <f>COUNTIF(D9:AL9,24)</f>
        <v>0</v>
      </c>
      <c r="BS9" s="31">
        <f>COUNTIF(D9:AL9,25)</f>
        <v>0</v>
      </c>
      <c r="BT9" s="31">
        <f>COUNTIF(D9:AL9,26)</f>
        <v>0</v>
      </c>
      <c r="BU9" s="31">
        <f>COUNTIF(D9:AL9,27)</f>
        <v>0</v>
      </c>
      <c r="BV9" s="31">
        <f>COUNTIF(D9:AL9,28)</f>
        <v>0</v>
      </c>
      <c r="BW9" s="31">
        <f>COUNTIF(D9:AL9,29)</f>
        <v>0</v>
      </c>
      <c r="BX9" s="31">
        <f>COUNTIF(D9:AL9,30)</f>
        <v>0</v>
      </c>
      <c r="BY9" s="31"/>
    </row>
    <row r="10" spans="1:77" ht="11.25" customHeight="1">
      <c r="A10" s="70">
        <v>8</v>
      </c>
      <c r="B10" s="18" t="s">
        <v>57</v>
      </c>
      <c r="C10" s="28">
        <f>SUM(E10,G10,I10,K10,M10,O10,Q10,S10,U10,W10,Y10,AA10,AC10,AE10,AG10,AI10,AK10,AM10)</f>
        <v>6.01386597055597</v>
      </c>
      <c r="D10" s="21">
        <v>8</v>
      </c>
      <c r="E10" s="8">
        <f>(21-D10)/20</f>
        <v>0.65</v>
      </c>
      <c r="F10" s="24">
        <v>9</v>
      </c>
      <c r="G10" s="8">
        <f>(18-F10)/17</f>
        <v>0.5294117647058824</v>
      </c>
      <c r="H10" s="24">
        <v>10</v>
      </c>
      <c r="I10" s="8">
        <f>(18-H10)/17</f>
        <v>0.47058823529411764</v>
      </c>
      <c r="J10" s="24">
        <v>5</v>
      </c>
      <c r="K10" s="8">
        <f>(16-J10)/15</f>
        <v>0.7333333333333333</v>
      </c>
      <c r="L10" s="24">
        <v>9</v>
      </c>
      <c r="M10" s="8">
        <f>(18-L10)/17</f>
        <v>0.5294117647058824</v>
      </c>
      <c r="N10" s="24">
        <v>10</v>
      </c>
      <c r="O10" s="8">
        <f>(14-N10)/13</f>
        <v>0.3076923076923077</v>
      </c>
      <c r="P10" s="24">
        <v>9</v>
      </c>
      <c r="Q10" s="8">
        <f>(21-P10)/20</f>
        <v>0.6</v>
      </c>
      <c r="R10" s="24">
        <v>12</v>
      </c>
      <c r="S10" s="8">
        <f>(16-R10)/15</f>
        <v>0.26666666666666666</v>
      </c>
      <c r="T10" s="24">
        <v>11</v>
      </c>
      <c r="U10" s="8">
        <f>(19-T10)/18</f>
        <v>0.4444444444444444</v>
      </c>
      <c r="V10" s="22">
        <v>12</v>
      </c>
      <c r="W10" s="8">
        <f>(20-V10)/19</f>
        <v>0.42105263157894735</v>
      </c>
      <c r="X10" s="24">
        <v>14</v>
      </c>
      <c r="Y10" s="8">
        <f>(23-X10)/22</f>
        <v>0.4090909090909091</v>
      </c>
      <c r="Z10" s="24">
        <v>9</v>
      </c>
      <c r="AA10" s="36">
        <f>(24-Z10)/23</f>
        <v>0.6521739130434783</v>
      </c>
      <c r="AB10" s="24"/>
      <c r="AC10" s="36"/>
      <c r="AD10" s="24"/>
      <c r="AE10" s="8"/>
      <c r="AF10" s="24"/>
      <c r="AG10" s="6"/>
      <c r="AH10" s="24"/>
      <c r="AI10" s="6"/>
      <c r="AJ10" s="24"/>
      <c r="AK10" s="6"/>
      <c r="AL10" s="24"/>
      <c r="AM10" s="8"/>
      <c r="AN10" s="12"/>
      <c r="AO10" s="14">
        <f>COUNT(D10,F10,H10,J10,L10,N10,P10,R10,T10,V10,X10,Z10,AB10,AD10,AF10,AH10,AJ10,AL10)</f>
        <v>12</v>
      </c>
      <c r="AP10" s="60">
        <f>MIN(E10,G10,I10,K10,M10,O10,Q10,S10,U10,W10,Y10,AA10,AC10,AE10,AG10,AI10,AK10,AM10)</f>
        <v>0.26666666666666666</v>
      </c>
      <c r="AQ10" s="63">
        <f>C10/AO10</f>
        <v>0.5011554975463308</v>
      </c>
      <c r="AR10" s="60">
        <f>MAX(E10,G10,I10,K10,M10,O10,Q10,S10,U10,W10,Y10,AA10,AC10,AE10,AG10,AI10,AK10,AM10)</f>
        <v>0.7333333333333333</v>
      </c>
      <c r="AS10" s="64">
        <f>(AR10/AP10)^(1/AO10)</f>
        <v>1.0879553140806144</v>
      </c>
      <c r="AT10" s="65">
        <f>MEDIAN(D10,F10,H10,J10,L10,N10,P10,R10,T10,V10,X10,Z10,AB10,AD10,AF10,AH10,AJ10,AL10)</f>
        <v>9.5</v>
      </c>
      <c r="AU10" s="31">
        <f>COUNTIF(D10:AL10,1)/2</f>
        <v>0</v>
      </c>
      <c r="AV10" s="31">
        <f>COUNTIF(D10:AL10,2)</f>
        <v>0</v>
      </c>
      <c r="AW10" s="31">
        <f>COUNTIF(D10:AL10,3)</f>
        <v>0</v>
      </c>
      <c r="AX10" s="31">
        <f>COUNTIF(D10:AL10,4)</f>
        <v>0</v>
      </c>
      <c r="AY10" s="59">
        <f>COUNTIF(D10:AL10,5)</f>
        <v>1</v>
      </c>
      <c r="AZ10" s="31">
        <f>COUNTIF(D10:AL10,6)</f>
        <v>0</v>
      </c>
      <c r="BA10" s="31">
        <f>COUNTIF(D10:AL10,7)</f>
        <v>0</v>
      </c>
      <c r="BB10" s="58">
        <f>COUNTIF(D10:AL10,8)</f>
        <v>1</v>
      </c>
      <c r="BC10" s="58">
        <f>COUNTIF(D10:AL10,9)</f>
        <v>4</v>
      </c>
      <c r="BD10" s="59">
        <f>COUNTIF(D10:AL10,10)</f>
        <v>2</v>
      </c>
      <c r="BE10" s="59">
        <f>COUNTIF(D10:AL10,11)</f>
        <v>1</v>
      </c>
      <c r="BF10" s="59">
        <f>COUNTIF(D10:AL10,12)</f>
        <v>2</v>
      </c>
      <c r="BG10" s="31">
        <f>COUNTIF(D10:AL10,13)</f>
        <v>0</v>
      </c>
      <c r="BH10" s="59">
        <f>COUNTIF(D10:AL10,14)</f>
        <v>1</v>
      </c>
      <c r="BI10" s="31">
        <f>COUNTIF(D10:AL10,15)</f>
        <v>0</v>
      </c>
      <c r="BJ10" s="31">
        <f>COUNTIF(D10:AL10,16)</f>
        <v>0</v>
      </c>
      <c r="BK10" s="31">
        <f>COUNTIF(D10:AL10,17)</f>
        <v>0</v>
      </c>
      <c r="BL10" s="31">
        <f>COUNTIF(D10:AL10,18)</f>
        <v>0</v>
      </c>
      <c r="BM10" s="31">
        <f>COUNTIF(D10:AL10,19)</f>
        <v>0</v>
      </c>
      <c r="BN10" s="31">
        <f>COUNTIF(D10:AL10,20)</f>
        <v>0</v>
      </c>
      <c r="BO10" s="31">
        <f>COUNTIF(D10:AL10,21)</f>
        <v>0</v>
      </c>
      <c r="BP10" s="31">
        <f>COUNTIF(D10:AL10,22)</f>
        <v>0</v>
      </c>
      <c r="BQ10" s="31">
        <f>COUNTIF(D10:AL10,23)</f>
        <v>0</v>
      </c>
      <c r="BR10" s="31">
        <f>COUNTIF(D10:AL10,24)</f>
        <v>0</v>
      </c>
      <c r="BS10" s="31">
        <f>COUNTIF(D10:AL10,25)</f>
        <v>0</v>
      </c>
      <c r="BT10" s="31">
        <f>COUNTIF(D10:AL10,26)</f>
        <v>0</v>
      </c>
      <c r="BU10" s="31">
        <f>COUNTIF(D10:AL10,27)</f>
        <v>0</v>
      </c>
      <c r="BV10" s="31">
        <f>COUNTIF(D10:AL10,28)</f>
        <v>0</v>
      </c>
      <c r="BW10" s="31">
        <f>COUNTIF(D10:AL10,29)</f>
        <v>0</v>
      </c>
      <c r="BX10" s="31">
        <f>COUNTIF(D10:AL10,30)</f>
        <v>0</v>
      </c>
      <c r="BY10" s="31"/>
    </row>
    <row r="11" spans="1:77" ht="11.25" customHeight="1">
      <c r="A11" s="70">
        <v>9</v>
      </c>
      <c r="B11" s="18" t="s">
        <v>45</v>
      </c>
      <c r="C11" s="28">
        <f>SUM(E11,G11,I11,K11,M11,O11,Q11,S11,U11,W11,Y11,AA11,AC11,AE11,AG11,AI11,AK11,AM11)</f>
        <v>5.534637123693524</v>
      </c>
      <c r="D11" s="22">
        <v>9</v>
      </c>
      <c r="E11" s="8">
        <f>(21-D11)/20</f>
        <v>0.6</v>
      </c>
      <c r="F11" s="24"/>
      <c r="G11" s="8"/>
      <c r="H11" s="24">
        <v>7</v>
      </c>
      <c r="I11" s="8">
        <f>(18-H11)/17</f>
        <v>0.6470588235294118</v>
      </c>
      <c r="J11" s="24"/>
      <c r="K11" s="8"/>
      <c r="L11" s="24"/>
      <c r="M11" s="8"/>
      <c r="N11" s="24"/>
      <c r="O11" s="8"/>
      <c r="P11" s="24">
        <v>1</v>
      </c>
      <c r="Q11" s="8">
        <f>(21-P11)/20</f>
        <v>1</v>
      </c>
      <c r="R11" s="24"/>
      <c r="S11" s="8"/>
      <c r="T11" s="24">
        <v>3</v>
      </c>
      <c r="U11" s="8">
        <f>(19-T11)/18</f>
        <v>0.8888888888888888</v>
      </c>
      <c r="V11" s="22">
        <v>3</v>
      </c>
      <c r="W11" s="8">
        <f>(20-V11)/19</f>
        <v>0.8947368421052632</v>
      </c>
      <c r="X11" s="24">
        <v>10</v>
      </c>
      <c r="Y11" s="8">
        <f>(23-X11)/22</f>
        <v>0.5909090909090909</v>
      </c>
      <c r="Z11" s="24">
        <v>3</v>
      </c>
      <c r="AA11" s="36">
        <f>(24-Z11)/23</f>
        <v>0.9130434782608695</v>
      </c>
      <c r="AB11" s="24"/>
      <c r="AC11" s="36"/>
      <c r="AD11" s="24"/>
      <c r="AE11" s="8"/>
      <c r="AF11" s="24"/>
      <c r="AG11" s="6"/>
      <c r="AH11" s="24"/>
      <c r="AI11" s="6"/>
      <c r="AJ11" s="24"/>
      <c r="AK11" s="6"/>
      <c r="AL11" s="24"/>
      <c r="AM11" s="8"/>
      <c r="AN11" s="12"/>
      <c r="AO11" s="14">
        <f>COUNT(D11,F11,H11,J11,L11,N11,P11,R11,T11,V11,X11,Z11,AB11,AD11,AF11,AH11,AJ11,AL11)</f>
        <v>7</v>
      </c>
      <c r="AP11" s="60">
        <f>MIN(E11,G11,I11,K11,M11,O11,Q11,S11,U11,W11,Y11,AA11,AC11,AE11,AG11,AI11,AK11,AM11)</f>
        <v>0.5909090909090909</v>
      </c>
      <c r="AQ11" s="63">
        <f>C11/AO11</f>
        <v>0.7906624462419319</v>
      </c>
      <c r="AR11" s="60">
        <f>MAX(E11,G11,I11,K11,M11,O11,Q11,S11,U11,W11,Y11,AA11,AC11,AE11,AG11,AI11,AK11,AM11)</f>
        <v>1</v>
      </c>
      <c r="AS11" s="64">
        <f>(AR11/AP11)^(1/AO11)</f>
        <v>1.0780524827048532</v>
      </c>
      <c r="AT11" s="65">
        <f>MEDIAN(D11,F11,H11,J11,L11,N11,P11,R11,T11,V11,X11,Z11,AB11,AD11,AF11,AH11,AJ11,AL11)</f>
        <v>3</v>
      </c>
      <c r="AU11" s="59">
        <f>COUNTIF(D11:AL11,1)/2</f>
        <v>1</v>
      </c>
      <c r="AV11" s="31">
        <f>COUNTIF(D11:AL11,2)</f>
        <v>0</v>
      </c>
      <c r="AW11" s="59">
        <f>COUNTIF(D11:AL11,3)</f>
        <v>3</v>
      </c>
      <c r="AX11" s="31">
        <f>COUNTIF(D11:AL11,4)</f>
        <v>0</v>
      </c>
      <c r="AY11" s="31">
        <f>COUNTIF(D11:AL11,5)</f>
        <v>0</v>
      </c>
      <c r="AZ11" s="31">
        <f>COUNTIF(D11:AL11,6)</f>
        <v>0</v>
      </c>
      <c r="BA11" s="59">
        <f>COUNTIF(D11:AL11,7)</f>
        <v>1</v>
      </c>
      <c r="BB11" s="31">
        <f>COUNTIF(D11:AL11,8)</f>
        <v>0</v>
      </c>
      <c r="BC11" s="58">
        <f>COUNTIF(D11:AL11,9)</f>
        <v>1</v>
      </c>
      <c r="BD11" s="66">
        <f>COUNTIF(D11:AL11,10)</f>
        <v>1</v>
      </c>
      <c r="BE11" s="31">
        <f>COUNTIF(D11:AL11,11)</f>
        <v>0</v>
      </c>
      <c r="BF11" s="31">
        <f>COUNTIF(D11:AL11,12)</f>
        <v>0</v>
      </c>
      <c r="BG11" s="31">
        <f>COUNTIF(D11:AL11,13)</f>
        <v>0</v>
      </c>
      <c r="BH11" s="31">
        <f>COUNTIF(D11:AL11,14)</f>
        <v>0</v>
      </c>
      <c r="BI11" s="31">
        <f>COUNTIF(D11:AL11,15)</f>
        <v>0</v>
      </c>
      <c r="BJ11" s="31">
        <f>COUNTIF(D11:AL11,16)</f>
        <v>0</v>
      </c>
      <c r="BK11" s="31">
        <f>COUNTIF(D11:AL11,17)</f>
        <v>0</v>
      </c>
      <c r="BL11" s="31">
        <f>COUNTIF(D11:AL11,18)</f>
        <v>0</v>
      </c>
      <c r="BM11" s="31">
        <f>COUNTIF(D11:AL11,19)</f>
        <v>0</v>
      </c>
      <c r="BN11" s="31">
        <f>COUNTIF(D11:AL11,20)</f>
        <v>0</v>
      </c>
      <c r="BO11" s="31">
        <f>COUNTIF(D11:AL11,21)</f>
        <v>0</v>
      </c>
      <c r="BP11" s="31">
        <f>COUNTIF(D11:AL11,22)</f>
        <v>0</v>
      </c>
      <c r="BQ11" s="31">
        <f>COUNTIF(D11:AL11,23)</f>
        <v>0</v>
      </c>
      <c r="BR11" s="31">
        <f>COUNTIF(D11:AL11,24)</f>
        <v>0</v>
      </c>
      <c r="BS11" s="31">
        <f>COUNTIF(D11:AL11,25)</f>
        <v>0</v>
      </c>
      <c r="BT11" s="31">
        <f>COUNTIF(D11:AL11,26)</f>
        <v>0</v>
      </c>
      <c r="BU11" s="31">
        <f>COUNTIF(D11:AL11,27)</f>
        <v>0</v>
      </c>
      <c r="BV11" s="31">
        <f>COUNTIF(D11:AL11,28)</f>
        <v>0</v>
      </c>
      <c r="BW11" s="31">
        <f>COUNTIF(D11:AL11,29)</f>
        <v>0</v>
      </c>
      <c r="BX11" s="31">
        <f>COUNTIF(D11:AL11,30)</f>
        <v>0</v>
      </c>
      <c r="BY11" s="31"/>
    </row>
    <row r="12" spans="1:77" ht="11.25" customHeight="1">
      <c r="A12" s="70">
        <v>10</v>
      </c>
      <c r="B12" s="18" t="s">
        <v>44</v>
      </c>
      <c r="C12" s="28">
        <f>SUM(E12,G12,I12,K12,M12,O12,Q12,S12,U12,W12,Y12,AA12,AC12,AE12,AG12,AI12,AK12,AM12)</f>
        <v>5.5085412456256435</v>
      </c>
      <c r="D12" s="21">
        <v>10</v>
      </c>
      <c r="E12" s="8">
        <f>(21-D12)/20</f>
        <v>0.55</v>
      </c>
      <c r="F12" s="24">
        <v>8</v>
      </c>
      <c r="G12" s="8">
        <f>(18-F12)/17</f>
        <v>0.5882352941176471</v>
      </c>
      <c r="H12" s="24">
        <v>9</v>
      </c>
      <c r="I12" s="8">
        <f>(18-H12)/17</f>
        <v>0.5294117647058824</v>
      </c>
      <c r="J12" s="24"/>
      <c r="K12" s="8"/>
      <c r="L12" s="24">
        <v>5</v>
      </c>
      <c r="M12" s="8">
        <f>(18-L12)/17</f>
        <v>0.7647058823529411</v>
      </c>
      <c r="N12" s="24">
        <v>6</v>
      </c>
      <c r="O12" s="8">
        <f>(14-N12)/13</f>
        <v>0.6153846153846154</v>
      </c>
      <c r="P12" s="24">
        <v>14</v>
      </c>
      <c r="Q12" s="8">
        <f>(21-P12)/20</f>
        <v>0.35</v>
      </c>
      <c r="R12" s="24">
        <v>5</v>
      </c>
      <c r="S12" s="8">
        <f>(16-R12)/15</f>
        <v>0.7333333333333333</v>
      </c>
      <c r="T12" s="24"/>
      <c r="U12" s="8"/>
      <c r="V12" s="22"/>
      <c r="W12" s="8"/>
      <c r="X12" s="24">
        <v>8</v>
      </c>
      <c r="Y12" s="8">
        <f>(23-X12)/22</f>
        <v>0.6818181818181818</v>
      </c>
      <c r="Z12" s="24">
        <v>8</v>
      </c>
      <c r="AA12" s="36">
        <f>(24-Z12)/23</f>
        <v>0.6956521739130435</v>
      </c>
      <c r="AB12" s="24"/>
      <c r="AC12" s="36"/>
      <c r="AD12" s="24"/>
      <c r="AE12" s="8"/>
      <c r="AF12" s="24"/>
      <c r="AG12" s="6"/>
      <c r="AH12" s="24"/>
      <c r="AI12" s="6"/>
      <c r="AJ12" s="24"/>
      <c r="AK12" s="6"/>
      <c r="AL12" s="24"/>
      <c r="AM12" s="8"/>
      <c r="AN12" s="12"/>
      <c r="AO12" s="14">
        <f>COUNT(D12,F12,H12,J12,L12,N12,P12,R12,T12,V12,X12,Z12,AB12,AD12,AF12,AH12,AJ12,AL12)</f>
        <v>9</v>
      </c>
      <c r="AP12" s="60">
        <f>MIN(E12,G12,I12,K12,M12,O12,Q12,S12,U12,W12,Y12,AA12,AC12,AE12,AG12,AI12,AK12,AM12)</f>
        <v>0.35</v>
      </c>
      <c r="AQ12" s="63">
        <f>C12/AO12</f>
        <v>0.6120601384028492</v>
      </c>
      <c r="AR12" s="60">
        <f>MAX(E12,G12,I12,K12,M12,O12,Q12,S12,U12,W12,Y12,AA12,AC12,AE12,AG12,AI12,AK12,AM12)</f>
        <v>0.7647058823529411</v>
      </c>
      <c r="AS12" s="64">
        <f>(AR12/AP12)^(1/AO12)</f>
        <v>1.0907219245423507</v>
      </c>
      <c r="AT12" s="65">
        <f>MEDIAN(D12,F12,H12,J12,L12,N12,P12,R12,T12,V12,X12,Z12,AB12,AD12,AF12,AH12,AJ12,AL12)</f>
        <v>8</v>
      </c>
      <c r="AU12" s="31">
        <f>COUNTIF(D12:AL12,1)/2</f>
        <v>0</v>
      </c>
      <c r="AV12" s="31">
        <f>COUNTIF(D12:AL12,2)</f>
        <v>0</v>
      </c>
      <c r="AW12" s="31">
        <f>COUNTIF(D12:AL12,3)</f>
        <v>0</v>
      </c>
      <c r="AX12" s="31">
        <f>COUNTIF(D12:AL12,4)</f>
        <v>0</v>
      </c>
      <c r="AY12" s="66">
        <f>COUNTIF(D12:AL12,5)</f>
        <v>2</v>
      </c>
      <c r="AZ12" s="59">
        <f>COUNTIF(D12:AL12,6)</f>
        <v>1</v>
      </c>
      <c r="BA12" s="31">
        <f>COUNTIF(D12:AL12,7)</f>
        <v>0</v>
      </c>
      <c r="BB12" s="58">
        <f>COUNTIF(D12:AL12,8)</f>
        <v>3</v>
      </c>
      <c r="BC12" s="59">
        <f>COUNTIF(D12:AL12,9)</f>
        <v>1</v>
      </c>
      <c r="BD12" s="58">
        <f>COUNTIF(D12:AL12,10)</f>
        <v>1</v>
      </c>
      <c r="BE12" s="31">
        <f>COUNTIF(D12:AL12,11)</f>
        <v>0</v>
      </c>
      <c r="BF12" s="31">
        <f>COUNTIF(D12:AL12,12)</f>
        <v>0</v>
      </c>
      <c r="BG12" s="31">
        <f>COUNTIF(D12:AL12,13)</f>
        <v>0</v>
      </c>
      <c r="BH12" s="59">
        <f>COUNTIF(D12:AL12,14)</f>
        <v>1</v>
      </c>
      <c r="BI12" s="31">
        <f>COUNTIF(D12:AL12,15)</f>
        <v>0</v>
      </c>
      <c r="BJ12" s="31">
        <f>COUNTIF(D12:AL12,16)</f>
        <v>0</v>
      </c>
      <c r="BK12" s="31">
        <f>COUNTIF(D12:AL12,17)</f>
        <v>0</v>
      </c>
      <c r="BL12" s="31">
        <f>COUNTIF(D12:AL12,18)</f>
        <v>0</v>
      </c>
      <c r="BM12" s="31">
        <f>COUNTIF(D12:AL12,19)</f>
        <v>0</v>
      </c>
      <c r="BN12" s="31">
        <f>COUNTIF(D12:AL12,20)</f>
        <v>0</v>
      </c>
      <c r="BO12" s="31">
        <f>COUNTIF(D12:AL12,21)</f>
        <v>0</v>
      </c>
      <c r="BP12" s="31">
        <f>COUNTIF(D12:AL12,22)</f>
        <v>0</v>
      </c>
      <c r="BQ12" s="31">
        <f>COUNTIF(D12:AL12,23)</f>
        <v>0</v>
      </c>
      <c r="BR12" s="31">
        <f>COUNTIF(D12:AL12,24)</f>
        <v>0</v>
      </c>
      <c r="BS12" s="31">
        <f>COUNTIF(D12:AL12,25)</f>
        <v>0</v>
      </c>
      <c r="BT12" s="31">
        <f>COUNTIF(D12:AL12,26)</f>
        <v>0</v>
      </c>
      <c r="BU12" s="31">
        <f>COUNTIF(D12:AL12,27)</f>
        <v>0</v>
      </c>
      <c r="BV12" s="31">
        <f>COUNTIF(D12:AL12,28)</f>
        <v>0</v>
      </c>
      <c r="BW12" s="31">
        <f>COUNTIF(D12:AL12,29)</f>
        <v>0</v>
      </c>
      <c r="BX12" s="31">
        <f>COUNTIF(D12:AL12,30)</f>
        <v>0</v>
      </c>
      <c r="BY12" s="31"/>
    </row>
    <row r="13" spans="1:77" ht="11.25" customHeight="1">
      <c r="A13" s="70">
        <v>11</v>
      </c>
      <c r="B13" s="55" t="s">
        <v>52</v>
      </c>
      <c r="C13" s="28">
        <f>SUM(E13,G13,I13,K13,M13,O13,Q13,S13,U13,W13,Y13,AA13,AC13,AE13,AG13,AI13,AK13,AM13)</f>
        <v>5.112952735782188</v>
      </c>
      <c r="D13" s="22">
        <v>11</v>
      </c>
      <c r="E13" s="8">
        <f>(21-D13)/20</f>
        <v>0.5</v>
      </c>
      <c r="F13" s="24">
        <v>13</v>
      </c>
      <c r="G13" s="8">
        <f>(18-F13)/17</f>
        <v>0.29411764705882354</v>
      </c>
      <c r="H13" s="24">
        <v>6</v>
      </c>
      <c r="I13" s="8">
        <f>(18-H13)/17</f>
        <v>0.7058823529411765</v>
      </c>
      <c r="J13" s="24">
        <v>9</v>
      </c>
      <c r="K13" s="8">
        <f>(16-J13)/15</f>
        <v>0.4666666666666667</v>
      </c>
      <c r="L13" s="24">
        <v>10</v>
      </c>
      <c r="M13" s="8">
        <f>(18-L13)/17</f>
        <v>0.47058823529411764</v>
      </c>
      <c r="N13" s="24">
        <v>9</v>
      </c>
      <c r="O13" s="8">
        <f>(14-N13)/13</f>
        <v>0.38461538461538464</v>
      </c>
      <c r="P13" s="24">
        <v>15</v>
      </c>
      <c r="Q13" s="8">
        <f>(21-P13)/20</f>
        <v>0.3</v>
      </c>
      <c r="R13" s="24">
        <v>10</v>
      </c>
      <c r="S13" s="8">
        <f>(16-R13)/15</f>
        <v>0.4</v>
      </c>
      <c r="T13" s="24">
        <v>13</v>
      </c>
      <c r="U13" s="8">
        <f>(19-T13)/18</f>
        <v>0.3333333333333333</v>
      </c>
      <c r="V13" s="22">
        <v>13</v>
      </c>
      <c r="W13" s="8">
        <f>(20-V13)/19</f>
        <v>0.3684210526315789</v>
      </c>
      <c r="X13" s="24">
        <v>13</v>
      </c>
      <c r="Y13" s="8">
        <f>(23-X13)/22</f>
        <v>0.45454545454545453</v>
      </c>
      <c r="Z13" s="24">
        <v>14</v>
      </c>
      <c r="AA13" s="36">
        <f>(24-Z13)/23</f>
        <v>0.43478260869565216</v>
      </c>
      <c r="AB13" s="24"/>
      <c r="AC13" s="36"/>
      <c r="AD13" s="24"/>
      <c r="AE13" s="8"/>
      <c r="AF13" s="24"/>
      <c r="AG13" s="6"/>
      <c r="AH13" s="24"/>
      <c r="AI13" s="6"/>
      <c r="AJ13" s="24"/>
      <c r="AK13" s="6"/>
      <c r="AL13" s="24"/>
      <c r="AM13" s="8"/>
      <c r="AN13" s="12"/>
      <c r="AO13" s="14">
        <f>COUNT(D13,F13,H13,J13,L13,N13,P13,R13,T13,V13,X13,Z13,AB13,AD13,AF13,AH13,AJ13,AL13)</f>
        <v>12</v>
      </c>
      <c r="AP13" s="60">
        <f>MIN(E13,G13,I13,K13,M13,O13,Q13,S13,U13,W13,Y13,AA13,AC13,AE13,AG13,AI13,AK13,AM13)</f>
        <v>0.29411764705882354</v>
      </c>
      <c r="AQ13" s="63">
        <f>C13/AO13</f>
        <v>0.4260793946485157</v>
      </c>
      <c r="AR13" s="60">
        <f>MAX(E13,G13,I13,K13,M13,O13,Q13,S13,U13,W13,Y13,AA13,AC13,AE13,AG13,AI13,AK13,AM13)</f>
        <v>0.7058823529411765</v>
      </c>
      <c r="AS13" s="64">
        <f>(AR13/AP13)^(1/AO13)</f>
        <v>1.0756829133479429</v>
      </c>
      <c r="AT13" s="65">
        <f>MEDIAN(D13,F13,H13,J13,L13,N13,P13,R13,T13,V13,X13,Z13,AB13,AD13,AF13,AH13,AJ13,AL13)</f>
        <v>12</v>
      </c>
      <c r="AU13" s="31">
        <f>COUNTIF(D13:AL13,1)/2</f>
        <v>0</v>
      </c>
      <c r="AV13" s="31">
        <f>COUNTIF(D13:AL13,2)</f>
        <v>0</v>
      </c>
      <c r="AW13" s="31">
        <f>COUNTIF(D13:AL13,3)</f>
        <v>0</v>
      </c>
      <c r="AX13" s="31">
        <f>COUNTIF(D13:AL13,4)</f>
        <v>0</v>
      </c>
      <c r="AY13" s="31">
        <f>COUNTIF(D13:AL13,5)</f>
        <v>0</v>
      </c>
      <c r="AZ13" s="59">
        <f>COUNTIF(D13:AL13,6)</f>
        <v>1</v>
      </c>
      <c r="BA13" s="31">
        <f>COUNTIF(D13:AL13,7)</f>
        <v>0</v>
      </c>
      <c r="BB13" s="31">
        <f>COUNTIF(D13:AL13,8)</f>
        <v>0</v>
      </c>
      <c r="BC13" s="59">
        <f>COUNTIF(D13:AL13,9)</f>
        <v>2</v>
      </c>
      <c r="BD13" s="59">
        <f>COUNTIF(D13:AL13,10)</f>
        <v>2</v>
      </c>
      <c r="BE13" s="58">
        <f>COUNTIF(D13:AL13,11)</f>
        <v>1</v>
      </c>
      <c r="BF13" s="31">
        <f>COUNTIF(D13:AL13,12)</f>
        <v>0</v>
      </c>
      <c r="BG13" s="58">
        <f>COUNTIF(D13:AL13,13)</f>
        <v>4</v>
      </c>
      <c r="BH13" s="59">
        <f>COUNTIF(D13:AL13,14)</f>
        <v>1</v>
      </c>
      <c r="BI13" s="59">
        <f>COUNTIF(D13:AL13,15)</f>
        <v>1</v>
      </c>
      <c r="BJ13" s="31">
        <f>COUNTIF(D13:AL13,16)</f>
        <v>0</v>
      </c>
      <c r="BK13" s="31">
        <f>COUNTIF(D13:AL13,17)</f>
        <v>0</v>
      </c>
      <c r="BL13" s="31">
        <f>COUNTIF(D13:AL13,18)</f>
        <v>0</v>
      </c>
      <c r="BM13" s="31">
        <f>COUNTIF(D13:AL13,19)</f>
        <v>0</v>
      </c>
      <c r="BN13" s="31">
        <f>COUNTIF(D13:AL13,20)</f>
        <v>0</v>
      </c>
      <c r="BO13" s="31">
        <f>COUNTIF(D13:AL13,21)</f>
        <v>0</v>
      </c>
      <c r="BP13" s="31">
        <f>COUNTIF(D13:AL13,22)</f>
        <v>0</v>
      </c>
      <c r="BQ13" s="31">
        <f>COUNTIF(D13:AL13,23)</f>
        <v>0</v>
      </c>
      <c r="BR13" s="31">
        <f>COUNTIF(D13:AL13,24)</f>
        <v>0</v>
      </c>
      <c r="BS13" s="31">
        <f>COUNTIF(D13:AL13,25)</f>
        <v>0</v>
      </c>
      <c r="BT13" s="31">
        <f>COUNTIF(D13:AL13,26)</f>
        <v>0</v>
      </c>
      <c r="BU13" s="31">
        <f>COUNTIF(D13:AL13,27)</f>
        <v>0</v>
      </c>
      <c r="BV13" s="31">
        <f>COUNTIF(D13:AL13,28)</f>
        <v>0</v>
      </c>
      <c r="BW13" s="31">
        <f>COUNTIF(D13:AL13,29)</f>
        <v>0</v>
      </c>
      <c r="BX13" s="31">
        <f>COUNTIF(D13:AL13,30)</f>
        <v>0</v>
      </c>
      <c r="BY13" s="31"/>
    </row>
    <row r="14" spans="1:77" ht="11.25" customHeight="1">
      <c r="A14" s="70">
        <v>12</v>
      </c>
      <c r="B14" s="55" t="s">
        <v>50</v>
      </c>
      <c r="C14" s="28">
        <f>SUM(E14,G14,I14,K14,M14,O14,Q14,S14,U14,W14,Y14,AA14,AC14,AE14,AG14,AI14,AK14,AM14)</f>
        <v>4.487542812700976</v>
      </c>
      <c r="D14" s="22">
        <v>15</v>
      </c>
      <c r="E14" s="8">
        <f>(21-D14)/20</f>
        <v>0.3</v>
      </c>
      <c r="F14" s="24">
        <v>7</v>
      </c>
      <c r="G14" s="8">
        <f>(18-F14)/17</f>
        <v>0.6470588235294118</v>
      </c>
      <c r="H14" s="24">
        <v>4</v>
      </c>
      <c r="I14" s="8">
        <f>(18-H14)/17</f>
        <v>0.8235294117647058</v>
      </c>
      <c r="J14" s="24">
        <v>14</v>
      </c>
      <c r="K14" s="8">
        <f>(16-J14)/15</f>
        <v>0.13333333333333333</v>
      </c>
      <c r="L14" s="24">
        <v>7</v>
      </c>
      <c r="M14" s="8">
        <f>(18-L14)/17</f>
        <v>0.6470588235294118</v>
      </c>
      <c r="N14" s="24"/>
      <c r="O14" s="8"/>
      <c r="P14" s="24"/>
      <c r="Q14" s="8"/>
      <c r="R14" s="24"/>
      <c r="S14" s="8"/>
      <c r="T14" s="24">
        <v>9</v>
      </c>
      <c r="U14" s="8">
        <f>(19-T14)/18</f>
        <v>0.5555555555555556</v>
      </c>
      <c r="V14" s="22">
        <v>14</v>
      </c>
      <c r="W14" s="8">
        <f>(20-V14)/19</f>
        <v>0.3157894736842105</v>
      </c>
      <c r="X14" s="24">
        <v>12</v>
      </c>
      <c r="Y14" s="8">
        <f>(23-X14)/22</f>
        <v>0.5</v>
      </c>
      <c r="Z14" s="24">
        <v>11</v>
      </c>
      <c r="AA14" s="36">
        <f>(24-Z14)/23</f>
        <v>0.5652173913043478</v>
      </c>
      <c r="AB14" s="24"/>
      <c r="AC14" s="36"/>
      <c r="AD14" s="24"/>
      <c r="AE14" s="8"/>
      <c r="AF14" s="24"/>
      <c r="AG14" s="6"/>
      <c r="AH14" s="24"/>
      <c r="AI14" s="6"/>
      <c r="AJ14" s="24"/>
      <c r="AK14" s="6"/>
      <c r="AL14" s="24"/>
      <c r="AM14" s="8"/>
      <c r="AN14" s="12"/>
      <c r="AO14" s="14">
        <f>COUNT(D14,F14,H14,J14,L14,N14,P14,R14,T14,V14,X14,Z14,AB14,AD14,AF14,AH14,AJ14,AL14)</f>
        <v>9</v>
      </c>
      <c r="AP14" s="60">
        <f>MIN(E14,G14,I14,K14,M14,O14,Q14,S14,U14,W14,Y14,AA14,AC14,AE14,AG14,AI14,AK14,AM14)</f>
        <v>0.13333333333333333</v>
      </c>
      <c r="AQ14" s="63">
        <f>C14/AO14</f>
        <v>0.49861586807788627</v>
      </c>
      <c r="AR14" s="60">
        <f>MAX(E14,G14,I14,K14,M14,O14,Q14,S14,U14,W14,Y14,AA14,AC14,AE14,AG14,AI14,AK14,AM14)</f>
        <v>0.8235294117647058</v>
      </c>
      <c r="AS14" s="64">
        <f>(AR14/AP14)^(1/AO14)</f>
        <v>1.224221611562995</v>
      </c>
      <c r="AT14" s="65">
        <f>MEDIAN(D14,F14,H14,J14,L14,N14,P14,R14,T14,V14,X14,Z14,AB14,AD14,AF14,AH14,AJ14,AL14)</f>
        <v>11</v>
      </c>
      <c r="AU14" s="31">
        <f>COUNTIF(D14:AL14,1)/2</f>
        <v>0</v>
      </c>
      <c r="AV14" s="31">
        <f>COUNTIF(D14:AL14,2)</f>
        <v>0</v>
      </c>
      <c r="AW14" s="31">
        <f>COUNTIF(D14:AL14,3)</f>
        <v>0</v>
      </c>
      <c r="AX14" s="59">
        <f>COUNTIF(D14:AL14,4)</f>
        <v>1</v>
      </c>
      <c r="AY14" s="31">
        <f>COUNTIF(D14:AL14,5)</f>
        <v>0</v>
      </c>
      <c r="AZ14" s="31">
        <f>COUNTIF(D14:AL14,6)</f>
        <v>0</v>
      </c>
      <c r="BA14" s="58">
        <f>COUNTIF(D14:AL14,7)</f>
        <v>2</v>
      </c>
      <c r="BB14" s="31">
        <f>COUNTIF(D14:AL14,8)</f>
        <v>0</v>
      </c>
      <c r="BC14" s="59">
        <f>COUNTIF(D14:AL14,9)</f>
        <v>1</v>
      </c>
      <c r="BD14" s="31">
        <f>COUNTIF(D14:AL14,10)</f>
        <v>0</v>
      </c>
      <c r="BE14" s="66">
        <f>COUNTIF(D14:AL14,11)</f>
        <v>1</v>
      </c>
      <c r="BF14" s="66">
        <f>COUNTIF(D14:AL14,12)</f>
        <v>1</v>
      </c>
      <c r="BG14" s="31">
        <f>COUNTIF(D14:AL14,13)</f>
        <v>0</v>
      </c>
      <c r="BH14" s="59">
        <f>COUNTIF(D14:AL14,14)</f>
        <v>2</v>
      </c>
      <c r="BI14" s="58">
        <f>COUNTIF(D14:AL14,15)</f>
        <v>1</v>
      </c>
      <c r="BJ14" s="31">
        <f>COUNTIF(D14:AL14,16)</f>
        <v>0</v>
      </c>
      <c r="BK14" s="31">
        <f>COUNTIF(D14:AL14,17)</f>
        <v>0</v>
      </c>
      <c r="BL14" s="31">
        <f>COUNTIF(D14:AL14,18)</f>
        <v>0</v>
      </c>
      <c r="BM14" s="31">
        <f>COUNTIF(D14:AL14,19)</f>
        <v>0</v>
      </c>
      <c r="BN14" s="31">
        <f>COUNTIF(D14:AL14,20)</f>
        <v>0</v>
      </c>
      <c r="BO14" s="31">
        <f>COUNTIF(D14:AL14,21)</f>
        <v>0</v>
      </c>
      <c r="BP14" s="31">
        <f>COUNTIF(D14:AL14,22)</f>
        <v>0</v>
      </c>
      <c r="BQ14" s="31">
        <f>COUNTIF(D14:AL14,23)</f>
        <v>0</v>
      </c>
      <c r="BR14" s="31">
        <f>COUNTIF(D14:AL14,24)</f>
        <v>0</v>
      </c>
      <c r="BS14" s="31">
        <f>COUNTIF(D14:AL14,25)</f>
        <v>0</v>
      </c>
      <c r="BT14" s="31">
        <f>COUNTIF(D14:AL14,26)</f>
        <v>0</v>
      </c>
      <c r="BU14" s="31">
        <f>COUNTIF(D14:AL14,27)</f>
        <v>0</v>
      </c>
      <c r="BV14" s="31">
        <f>COUNTIF(D14:AL14,28)</f>
        <v>0</v>
      </c>
      <c r="BW14" s="31">
        <f>COUNTIF(D14:AL14,29)</f>
        <v>0</v>
      </c>
      <c r="BX14" s="31">
        <f>COUNTIF(D14:AL14,30)</f>
        <v>0</v>
      </c>
      <c r="BY14" s="31"/>
    </row>
    <row r="15" spans="1:77" ht="11.25" customHeight="1">
      <c r="A15" s="70">
        <v>13</v>
      </c>
      <c r="B15" s="18" t="s">
        <v>68</v>
      </c>
      <c r="C15" s="28">
        <f>SUM(E15,G15,I15,K15,M15,O15,Q15,S15,U15,W15,Y15,AA15,AC15,AE15,AG15,AI15,AK15,AM15)</f>
        <v>4.065181323365467</v>
      </c>
      <c r="D15" s="22">
        <v>12</v>
      </c>
      <c r="E15" s="8">
        <f>(21-D15)/20</f>
        <v>0.45</v>
      </c>
      <c r="F15" s="24"/>
      <c r="G15" s="8"/>
      <c r="H15" s="24">
        <v>5</v>
      </c>
      <c r="I15" s="8">
        <f>(18-H15)/17</f>
        <v>0.7647058823529411</v>
      </c>
      <c r="J15" s="24">
        <v>12</v>
      </c>
      <c r="K15" s="8">
        <f>(16-J15)/15</f>
        <v>0.26666666666666666</v>
      </c>
      <c r="L15" s="24">
        <v>6</v>
      </c>
      <c r="M15" s="8">
        <f>(18-L15)/17</f>
        <v>0.7058823529411765</v>
      </c>
      <c r="N15" s="24">
        <v>4</v>
      </c>
      <c r="O15" s="8">
        <f>(14-N15)/13</f>
        <v>0.7692307692307693</v>
      </c>
      <c r="P15" s="24">
        <v>11</v>
      </c>
      <c r="Q15" s="8">
        <f>(21-P15)/20</f>
        <v>0.5</v>
      </c>
      <c r="R15" s="24"/>
      <c r="S15" s="8"/>
      <c r="T15" s="24"/>
      <c r="U15" s="8"/>
      <c r="V15" s="22"/>
      <c r="W15" s="8"/>
      <c r="X15" s="24"/>
      <c r="Y15" s="8"/>
      <c r="Z15" s="24">
        <v>10</v>
      </c>
      <c r="AA15" s="36">
        <f>(24-Z15)/23</f>
        <v>0.6086956521739131</v>
      </c>
      <c r="AB15" s="24"/>
      <c r="AC15" s="36"/>
      <c r="AD15" s="24"/>
      <c r="AE15" s="8"/>
      <c r="AF15" s="24"/>
      <c r="AG15" s="6"/>
      <c r="AH15" s="24"/>
      <c r="AI15" s="6"/>
      <c r="AJ15" s="24"/>
      <c r="AK15" s="6"/>
      <c r="AL15" s="24"/>
      <c r="AM15" s="8"/>
      <c r="AN15" s="12"/>
      <c r="AO15" s="14">
        <f>COUNT(D15,F15,H15,J15,L15,N15,P15,R15,T15,V15,X15,Z15,AB15,AD15,AF15,AH15,AJ15,AL15)</f>
        <v>7</v>
      </c>
      <c r="AP15" s="60">
        <f>MIN(E15,G15,I15,K15,M15,O15,Q15,S15,U15,W15,Y15,AA15,AC15,AE15,AG15,AI15,AK15,AM15)</f>
        <v>0.26666666666666666</v>
      </c>
      <c r="AQ15" s="63">
        <f>C15/AO15</f>
        <v>0.5807401890522096</v>
      </c>
      <c r="AR15" s="60">
        <f>MAX(E15,G15,I15,K15,M15,O15,Q15,S15,U15,W15,Y15,AA15,AC15,AE15,AG15,AI15,AK15,AM15)</f>
        <v>0.7692307692307693</v>
      </c>
      <c r="AS15" s="64">
        <f>(AR15/AP15)^(1/AO15)</f>
        <v>1.1633940680135584</v>
      </c>
      <c r="AT15" s="65">
        <f>MEDIAN(D15,F15,H15,J15,L15,N15,P15,R15,T15,V15,X15,Z15,AB15,AD15,AF15,AH15,AJ15,AL15)</f>
        <v>10</v>
      </c>
      <c r="AU15" s="31">
        <f>COUNTIF(D15:AL15,1)/2</f>
        <v>0</v>
      </c>
      <c r="AV15" s="31">
        <f>COUNTIF(D15:AL15,2)</f>
        <v>0</v>
      </c>
      <c r="AW15" s="31">
        <f>COUNTIF(D15:AL15,3)</f>
        <v>0</v>
      </c>
      <c r="AX15" s="59">
        <f>COUNTIF(D15:AL15,4)</f>
        <v>1</v>
      </c>
      <c r="AY15" s="59">
        <f>COUNTIF(D15:AL15,5)</f>
        <v>1</v>
      </c>
      <c r="AZ15" s="66">
        <f>COUNTIF(D15:AL15,6)</f>
        <v>1</v>
      </c>
      <c r="BA15" s="31">
        <f>COUNTIF(D15:AL15,7)</f>
        <v>0</v>
      </c>
      <c r="BB15" s="31">
        <f>COUNTIF(D15:AL15,8)</f>
        <v>0</v>
      </c>
      <c r="BC15" s="31">
        <f>COUNTIF(D15:AL15,9)</f>
        <v>0</v>
      </c>
      <c r="BD15" s="66">
        <f>COUNTIF(D15:AL15,10)</f>
        <v>1</v>
      </c>
      <c r="BE15" s="59">
        <f>COUNTIF(D15:AL15,11)</f>
        <v>1</v>
      </c>
      <c r="BF15" s="58">
        <f>COUNTIF(D15:AL15,12)</f>
        <v>2</v>
      </c>
      <c r="BG15" s="31">
        <f>COUNTIF(D15:AL15,13)</f>
        <v>0</v>
      </c>
      <c r="BH15" s="31">
        <f>COUNTIF(D15:AL15,14)</f>
        <v>0</v>
      </c>
      <c r="BI15" s="31">
        <f>COUNTIF(D15:AL15,15)</f>
        <v>0</v>
      </c>
      <c r="BJ15" s="31">
        <f>COUNTIF(D15:AL15,16)</f>
        <v>0</v>
      </c>
      <c r="BK15" s="31">
        <f>COUNTIF(D15:AL15,17)</f>
        <v>0</v>
      </c>
      <c r="BL15" s="31">
        <f>COUNTIF(D15:AL15,18)</f>
        <v>0</v>
      </c>
      <c r="BM15" s="31">
        <f>COUNTIF(D15:AL15,19)</f>
        <v>0</v>
      </c>
      <c r="BN15" s="31">
        <f>COUNTIF(D15:AL15,20)</f>
        <v>0</v>
      </c>
      <c r="BO15" s="31">
        <f>COUNTIF(D15:AL15,21)</f>
        <v>0</v>
      </c>
      <c r="BP15" s="31">
        <f>COUNTIF(D15:AL15,22)</f>
        <v>0</v>
      </c>
      <c r="BQ15" s="31">
        <f>COUNTIF(D15:AL15,23)</f>
        <v>0</v>
      </c>
      <c r="BR15" s="31">
        <f>COUNTIF(D15:AL15,24)</f>
        <v>0</v>
      </c>
      <c r="BS15" s="31">
        <f>COUNTIF(D15:AL15,25)</f>
        <v>0</v>
      </c>
      <c r="BT15" s="31">
        <f>COUNTIF(D15:AL15,26)</f>
        <v>0</v>
      </c>
      <c r="BU15" s="31">
        <f>COUNTIF(D15:AL15,27)</f>
        <v>0</v>
      </c>
      <c r="BV15" s="31">
        <f>COUNTIF(D15:AL15,28)</f>
        <v>0</v>
      </c>
      <c r="BW15" s="31">
        <f>COUNTIF(D15:AL15,29)</f>
        <v>0</v>
      </c>
      <c r="BX15" s="31">
        <f>COUNTIF(D15:AL15,30)</f>
        <v>0</v>
      </c>
      <c r="BY15" s="31"/>
    </row>
    <row r="16" spans="1:77" ht="11.25" customHeight="1">
      <c r="A16" s="70">
        <v>14</v>
      </c>
      <c r="B16" s="18" t="s">
        <v>61</v>
      </c>
      <c r="C16" s="28">
        <f>SUM(E16,G16,I16,K16,M16,O16,Q16,S16,U16,W16,Y16,AA16,AC16,AE16,AG16,AI16,AK16,AM16)</f>
        <v>3.823472922584512</v>
      </c>
      <c r="D16" s="22">
        <v>5</v>
      </c>
      <c r="E16" s="8">
        <f>(21-D16)/20</f>
        <v>0.8</v>
      </c>
      <c r="F16" s="24">
        <v>5</v>
      </c>
      <c r="G16" s="8">
        <f>(18-F16)/17</f>
        <v>0.7647058823529411</v>
      </c>
      <c r="H16" s="24"/>
      <c r="I16" s="8"/>
      <c r="J16" s="24"/>
      <c r="K16" s="8"/>
      <c r="L16" s="24"/>
      <c r="M16" s="8"/>
      <c r="N16" s="24">
        <v>8</v>
      </c>
      <c r="O16" s="8">
        <f>(14-N16)/13</f>
        <v>0.46153846153846156</v>
      </c>
      <c r="P16" s="24"/>
      <c r="Q16" s="8"/>
      <c r="R16" s="24"/>
      <c r="S16" s="8"/>
      <c r="T16" s="24">
        <v>14</v>
      </c>
      <c r="U16" s="8">
        <f>(19-T16)/18</f>
        <v>0.2777777777777778</v>
      </c>
      <c r="V16" s="22">
        <v>6</v>
      </c>
      <c r="W16" s="8">
        <f>(20-V16)/19</f>
        <v>0.7368421052631579</v>
      </c>
      <c r="X16" s="24"/>
      <c r="Y16" s="8"/>
      <c r="Z16" s="24">
        <v>6</v>
      </c>
      <c r="AA16" s="36">
        <f>(24-Z16)/23</f>
        <v>0.782608695652174</v>
      </c>
      <c r="AB16" s="24"/>
      <c r="AC16" s="36"/>
      <c r="AD16" s="24"/>
      <c r="AE16" s="8"/>
      <c r="AF16" s="24"/>
      <c r="AG16" s="6"/>
      <c r="AH16" s="24"/>
      <c r="AI16" s="6"/>
      <c r="AJ16" s="24"/>
      <c r="AK16" s="6"/>
      <c r="AL16" s="24"/>
      <c r="AM16" s="8"/>
      <c r="AN16" s="12"/>
      <c r="AO16" s="14">
        <f>COUNT(D16,F16,H16,J16,L16,N16,P16,R16,T16,V16,X16,Z16,AB16,AD16,AF16,AH16,AJ16,AL16)</f>
        <v>6</v>
      </c>
      <c r="AP16" s="60">
        <f>MIN(E16,G16,I16,K16,M16,O16,Q16,S16,U16,W16,Y16,AA16,AC16,AE16,AG16,AI16,AK16,AM16)</f>
        <v>0.2777777777777778</v>
      </c>
      <c r="AQ16" s="63">
        <f>C16/AO16</f>
        <v>0.6372454870974187</v>
      </c>
      <c r="AR16" s="60">
        <f>MAX(E16,G16,I16,K16,M16,O16,Q16,S16,U16,W16,Y16,AA16,AC16,AE16,AG16,AI16,AK16,AM16)</f>
        <v>0.8</v>
      </c>
      <c r="AS16" s="64">
        <f>(AR16/AP16)^(1/AO16)</f>
        <v>1.1927939142182211</v>
      </c>
      <c r="AT16" s="65">
        <f>MEDIAN(D16,F16,H16,J16,L16,N16,P16,R16,T16,V16,X16,Z16,AB16,AD16,AF16,AH16,AJ16,AL16)</f>
        <v>6</v>
      </c>
      <c r="AU16" s="31">
        <f>COUNTIF(D16:AL16,1)/2</f>
        <v>0</v>
      </c>
      <c r="AV16" s="31">
        <f>COUNTIF(D16:AL16,2)</f>
        <v>0</v>
      </c>
      <c r="AW16" s="31">
        <f>COUNTIF(D16:AL16,3)</f>
        <v>0</v>
      </c>
      <c r="AX16" s="31">
        <f>COUNTIF(D16:AL16,4)</f>
        <v>0</v>
      </c>
      <c r="AY16" s="58">
        <f>COUNTIF(D16:AL16,5)</f>
        <v>2</v>
      </c>
      <c r="AZ16" s="59">
        <f>COUNTIF(D16:AL16,6)</f>
        <v>2</v>
      </c>
      <c r="BA16" s="31">
        <f>COUNTIF(D16:AL16,7)</f>
        <v>0</v>
      </c>
      <c r="BB16" s="59">
        <f>COUNTIF(D16:AL16,8)</f>
        <v>1</v>
      </c>
      <c r="BC16" s="31">
        <f>COUNTIF(D16:AL16,9)</f>
        <v>0</v>
      </c>
      <c r="BD16" s="31">
        <f>COUNTIF(D16:AL16,10)</f>
        <v>0</v>
      </c>
      <c r="BE16" s="31">
        <f>COUNTIF(D16:AL16,11)</f>
        <v>0</v>
      </c>
      <c r="BF16" s="31">
        <f>COUNTIF(D16:AL16,12)</f>
        <v>0</v>
      </c>
      <c r="BG16" s="31">
        <f>COUNTIF(D16:AL16,13)</f>
        <v>0</v>
      </c>
      <c r="BH16" s="59">
        <f>COUNTIF(D16:AL16,14)</f>
        <v>1</v>
      </c>
      <c r="BI16" s="31">
        <f>COUNTIF(D16:AL16,15)</f>
        <v>0</v>
      </c>
      <c r="BJ16" s="31">
        <f>COUNTIF(D16:AL16,16)</f>
        <v>0</v>
      </c>
      <c r="BK16" s="31">
        <f>COUNTIF(D16:AL16,17)</f>
        <v>0</v>
      </c>
      <c r="BL16" s="31">
        <f>COUNTIF(D16:AL16,18)</f>
        <v>0</v>
      </c>
      <c r="BM16" s="31">
        <f>COUNTIF(D16:AL16,19)</f>
        <v>0</v>
      </c>
      <c r="BN16" s="31">
        <f>COUNTIF(D16:AL16,20)</f>
        <v>0</v>
      </c>
      <c r="BO16" s="31">
        <f>COUNTIF(D16:AL16,21)</f>
        <v>0</v>
      </c>
      <c r="BP16" s="31">
        <f>COUNTIF(D16:AL16,22)</f>
        <v>0</v>
      </c>
      <c r="BQ16" s="31">
        <f>COUNTIF(D16:AL16,23)</f>
        <v>0</v>
      </c>
      <c r="BR16" s="31">
        <f>COUNTIF(D16:AL16,24)</f>
        <v>0</v>
      </c>
      <c r="BS16" s="31">
        <f>COUNTIF(D16:AL16,25)</f>
        <v>0</v>
      </c>
      <c r="BT16" s="31">
        <f>COUNTIF(D16:AL16,26)</f>
        <v>0</v>
      </c>
      <c r="BU16" s="31">
        <f>COUNTIF(D16:AL16,27)</f>
        <v>0</v>
      </c>
      <c r="BV16" s="31">
        <f>COUNTIF(D16:AL16,28)</f>
        <v>0</v>
      </c>
      <c r="BW16" s="31">
        <f>COUNTIF(D16:AL16,29)</f>
        <v>0</v>
      </c>
      <c r="BX16" s="31">
        <f>COUNTIF(D16:AL16,30)</f>
        <v>0</v>
      </c>
      <c r="BY16" s="31"/>
    </row>
    <row r="17" spans="1:77" ht="11.25" customHeight="1">
      <c r="A17" s="70">
        <v>15</v>
      </c>
      <c r="B17" s="18" t="s">
        <v>58</v>
      </c>
      <c r="C17" s="28">
        <f>SUM(E17,G17,I17,K17,M17,O17,Q17,S17,U17,W17,Y17,AA17,AC17,AE17,AG17,AI17,AK17,AM17)</f>
        <v>3.7865911776263097</v>
      </c>
      <c r="D17" s="22">
        <v>16</v>
      </c>
      <c r="E17" s="8">
        <f>(21-D17)/20</f>
        <v>0.25</v>
      </c>
      <c r="F17" s="24">
        <v>4</v>
      </c>
      <c r="G17" s="8">
        <f>(18-F17)/17</f>
        <v>0.8235294117647058</v>
      </c>
      <c r="H17" s="24">
        <v>14</v>
      </c>
      <c r="I17" s="8">
        <f>(18-H17)/17</f>
        <v>0.23529411764705882</v>
      </c>
      <c r="J17" s="24">
        <v>10</v>
      </c>
      <c r="K17" s="8">
        <f>(16-J17)/15</f>
        <v>0.4</v>
      </c>
      <c r="L17" s="24">
        <v>13</v>
      </c>
      <c r="M17" s="8">
        <f>(18-L17)/17</f>
        <v>0.29411764705882354</v>
      </c>
      <c r="N17" s="24"/>
      <c r="O17" s="8"/>
      <c r="P17" s="24">
        <v>10</v>
      </c>
      <c r="Q17" s="8">
        <f>(21-P17)/20</f>
        <v>0.55</v>
      </c>
      <c r="R17" s="24">
        <v>14</v>
      </c>
      <c r="S17" s="8">
        <f>(16-R17)/15</f>
        <v>0.13333333333333333</v>
      </c>
      <c r="T17" s="24">
        <v>15</v>
      </c>
      <c r="U17" s="8">
        <f>(19-T17)/18</f>
        <v>0.2222222222222222</v>
      </c>
      <c r="V17" s="22">
        <v>10</v>
      </c>
      <c r="W17" s="8">
        <f>(20-V17)/19</f>
        <v>0.5263157894736842</v>
      </c>
      <c r="X17" s="24">
        <v>21</v>
      </c>
      <c r="Y17" s="8">
        <f>(23-X17)/22</f>
        <v>0.09090909090909091</v>
      </c>
      <c r="Z17" s="24">
        <v>18</v>
      </c>
      <c r="AA17" s="36">
        <f>(24-Z17)/23</f>
        <v>0.2608695652173913</v>
      </c>
      <c r="AB17" s="24"/>
      <c r="AC17" s="36"/>
      <c r="AD17" s="24"/>
      <c r="AE17" s="8"/>
      <c r="AF17" s="24"/>
      <c r="AG17" s="6"/>
      <c r="AH17" s="24"/>
      <c r="AI17" s="6"/>
      <c r="AJ17" s="24"/>
      <c r="AK17" s="6"/>
      <c r="AL17" s="24"/>
      <c r="AM17" s="8"/>
      <c r="AN17" s="12"/>
      <c r="AO17" s="14">
        <f>COUNT(D17,F17,H17,J17,L17,N17,P17,R17,T17,V17,X17,Z17,AB17,AD17,AF17,AH17,AJ17,AL17)</f>
        <v>11</v>
      </c>
      <c r="AP17" s="60">
        <f>MIN(E17,G17,I17,K17,M17,O17,Q17,S17,U17,W17,Y17,AA17,AC17,AE17,AG17,AI17,AK17,AM17)</f>
        <v>0.09090909090909091</v>
      </c>
      <c r="AQ17" s="63">
        <f>C17/AO17</f>
        <v>0.34423556160239177</v>
      </c>
      <c r="AR17" s="60">
        <f>MAX(E17,G17,I17,K17,M17,O17,Q17,S17,U17,W17,Y17,AA17,AC17,AE17,AG17,AI17,AK17,AM17)</f>
        <v>0.8235294117647058</v>
      </c>
      <c r="AS17" s="64">
        <f>(AR17/AP17)^(1/AO17)</f>
        <v>1.2218180233255427</v>
      </c>
      <c r="AT17" s="65">
        <f>MEDIAN(D17,F17,H17,J17,L17,N17,P17,R17,T17,V17,X17,Z17,AB17,AD17,AF17,AH17,AJ17,AL17)</f>
        <v>14</v>
      </c>
      <c r="AU17" s="31">
        <f>COUNTIF(D17:AL17,1)/2</f>
        <v>0</v>
      </c>
      <c r="AV17" s="31">
        <f>COUNTIF(D17:AL17,2)</f>
        <v>0</v>
      </c>
      <c r="AW17" s="31">
        <f>COUNTIF(D17:AL17,3)</f>
        <v>0</v>
      </c>
      <c r="AX17" s="58">
        <f>COUNTIF(D17:AL17,4)</f>
        <v>1</v>
      </c>
      <c r="AY17" s="31">
        <f>COUNTIF(D17:AL17,5)</f>
        <v>0</v>
      </c>
      <c r="AZ17" s="31">
        <f>COUNTIF(D17:AL17,6)</f>
        <v>0</v>
      </c>
      <c r="BA17" s="31">
        <f>COUNTIF(D17:AL17,7)</f>
        <v>0</v>
      </c>
      <c r="BB17" s="31">
        <f>COUNTIF(D17:AL17,8)</f>
        <v>0</v>
      </c>
      <c r="BC17" s="31">
        <f>COUNTIF(D17:AL17,9)</f>
        <v>0</v>
      </c>
      <c r="BD17" s="59">
        <f>COUNTIF(D17:AL17,10)</f>
        <v>3</v>
      </c>
      <c r="BE17" s="31">
        <f>COUNTIF(D17:AL17,11)</f>
        <v>0</v>
      </c>
      <c r="BF17" s="31">
        <f>COUNTIF(D17:AL17,12)</f>
        <v>0</v>
      </c>
      <c r="BG17" s="59">
        <f>COUNTIF(D17:AL17,13)</f>
        <v>1</v>
      </c>
      <c r="BH17" s="59">
        <f>COUNTIF(D17:AL17,14)</f>
        <v>2</v>
      </c>
      <c r="BI17" s="59">
        <f>COUNTIF(D17:AL17,15)</f>
        <v>1</v>
      </c>
      <c r="BJ17" s="58">
        <f>COUNTIF(D17:AL17,16)</f>
        <v>1</v>
      </c>
      <c r="BK17" s="31">
        <f>COUNTIF(D17:AL17,17)</f>
        <v>0</v>
      </c>
      <c r="BL17" s="59">
        <f>COUNTIF(D17:AL17,18)</f>
        <v>1</v>
      </c>
      <c r="BM17" s="31">
        <f>COUNTIF(D17:AL17,19)</f>
        <v>0</v>
      </c>
      <c r="BN17" s="31">
        <f>COUNTIF(D17:AL17,20)</f>
        <v>0</v>
      </c>
      <c r="BO17" s="66">
        <f>COUNTIF(D17:AL17,21)</f>
        <v>1</v>
      </c>
      <c r="BP17" s="31">
        <f>COUNTIF(D17:AL17,22)</f>
        <v>0</v>
      </c>
      <c r="BQ17" s="31">
        <f>COUNTIF(D17:AL17,23)</f>
        <v>0</v>
      </c>
      <c r="BR17" s="31">
        <f>COUNTIF(D17:AL17,24)</f>
        <v>0</v>
      </c>
      <c r="BS17" s="31">
        <f>COUNTIF(D17:AL17,25)</f>
        <v>0</v>
      </c>
      <c r="BT17" s="31">
        <f>COUNTIF(D17:AL17,26)</f>
        <v>0</v>
      </c>
      <c r="BU17" s="31">
        <f>COUNTIF(D17:AL17,27)</f>
        <v>0</v>
      </c>
      <c r="BV17" s="31">
        <f>COUNTIF(D17:AL17,28)</f>
        <v>0</v>
      </c>
      <c r="BW17" s="31">
        <f>COUNTIF(D17:AL17,29)</f>
        <v>0</v>
      </c>
      <c r="BX17" s="31">
        <f>COUNTIF(D17:AL17,30)</f>
        <v>0</v>
      </c>
      <c r="BY17" s="31"/>
    </row>
    <row r="18" spans="1:77" ht="11.25" customHeight="1">
      <c r="A18" s="70">
        <v>16</v>
      </c>
      <c r="B18" s="18" t="s">
        <v>46</v>
      </c>
      <c r="C18" s="28">
        <f>SUM(E18,G18,I18,K18,M18,O18,Q18,S18,U18,W18,Y18,AA18,AC18,AE18,AG18,AI18,AK18,AM18)</f>
        <v>3.5364555502528314</v>
      </c>
      <c r="D18" s="22">
        <v>7</v>
      </c>
      <c r="E18" s="8">
        <f>(21-D18)/20</f>
        <v>0.7</v>
      </c>
      <c r="F18" s="24">
        <v>11</v>
      </c>
      <c r="G18" s="8">
        <f>(18-F18)/17</f>
        <v>0.4117647058823529</v>
      </c>
      <c r="H18" s="24"/>
      <c r="I18" s="8"/>
      <c r="J18" s="24"/>
      <c r="K18" s="8"/>
      <c r="L18" s="67"/>
      <c r="M18" s="8"/>
      <c r="N18" s="24"/>
      <c r="O18" s="8"/>
      <c r="P18" s="24">
        <v>5</v>
      </c>
      <c r="Q18" s="8">
        <f>(21-P18)/20</f>
        <v>0.8</v>
      </c>
      <c r="R18" s="24"/>
      <c r="S18" s="8"/>
      <c r="T18" s="24">
        <v>12</v>
      </c>
      <c r="U18" s="8">
        <f>(19-T18)/18</f>
        <v>0.3888888888888889</v>
      </c>
      <c r="V18" s="22">
        <v>10</v>
      </c>
      <c r="W18" s="8">
        <f>(20-V18)/19</f>
        <v>0.5263157894736842</v>
      </c>
      <c r="X18" s="24">
        <v>16</v>
      </c>
      <c r="Y18" s="8">
        <f>(23-X18)/22</f>
        <v>0.3181818181818182</v>
      </c>
      <c r="Z18" s="24">
        <v>15</v>
      </c>
      <c r="AA18" s="36">
        <f>(24-Z18)/23</f>
        <v>0.391304347826087</v>
      </c>
      <c r="AB18" s="24"/>
      <c r="AC18" s="8"/>
      <c r="AD18" s="24"/>
      <c r="AE18" s="8"/>
      <c r="AF18" s="24"/>
      <c r="AG18" s="6"/>
      <c r="AH18" s="24"/>
      <c r="AI18" s="6"/>
      <c r="AJ18" s="24"/>
      <c r="AK18" s="6"/>
      <c r="AL18" s="24"/>
      <c r="AM18" s="8"/>
      <c r="AN18" s="12"/>
      <c r="AO18" s="14">
        <f>COUNT(D18,F18,H18,J18,L18,N18,P18,R18,T18,V18,X18,Z18,AB18,AD18,AF18,AH18,AJ18,AL18)</f>
        <v>7</v>
      </c>
      <c r="AP18" s="60">
        <f>MIN(E18,G18,I18,K18,M18,O18,Q18,S18,U18,W18,Y18,AA18,AC18,AE18,AG18,AI18,AK18,AM18)</f>
        <v>0.3181818181818182</v>
      </c>
      <c r="AQ18" s="63">
        <f>C18/AO18</f>
        <v>0.5052079357504045</v>
      </c>
      <c r="AR18" s="60">
        <f>MAX(E18,G18,I18,K18,M18,O18,Q18,S18,U18,W18,Y18,AA18,AC18,AE18,AG18,AI18,AK18,AM18)</f>
        <v>0.8</v>
      </c>
      <c r="AS18" s="64">
        <f>(AR18/AP18)^(1/AO18)</f>
        <v>1.140780501978659</v>
      </c>
      <c r="AT18" s="65">
        <f>MEDIAN(D18,F18,H18,J18,L18,N18,P18,R18,T18,V18,X18,Z18,AB18,AD18,AF18,AH18,AJ18,AL18)</f>
        <v>11</v>
      </c>
      <c r="AU18" s="31">
        <f>COUNTIF(D18:AL18,1)/2</f>
        <v>0</v>
      </c>
      <c r="AV18" s="31">
        <f>COUNTIF(D18:AL18,2)</f>
        <v>0</v>
      </c>
      <c r="AW18" s="31">
        <f>COUNTIF(D18:AL18,3)</f>
        <v>0</v>
      </c>
      <c r="AX18" s="31">
        <f>COUNTIF(D18:AL18,4)</f>
        <v>0</v>
      </c>
      <c r="AY18" s="59">
        <f>COUNTIF(D18:AL18,5)</f>
        <v>1</v>
      </c>
      <c r="AZ18" s="31">
        <f>COUNTIF(D18:AL18,6)</f>
        <v>0</v>
      </c>
      <c r="BA18" s="58">
        <f>COUNTIF(D18:AL18,7)</f>
        <v>1</v>
      </c>
      <c r="BB18" s="31">
        <f>COUNTIF(D18:AL18,8)</f>
        <v>0</v>
      </c>
      <c r="BC18" s="31">
        <f>COUNTIF(D18:AL18,9)</f>
        <v>0</v>
      </c>
      <c r="BD18" s="59">
        <f>COUNTIF(D18:AL18,10)</f>
        <v>1</v>
      </c>
      <c r="BE18" s="58">
        <f>COUNTIF(D18:AL18,11)</f>
        <v>1</v>
      </c>
      <c r="BF18" s="59">
        <f>COUNTIF(D18:AL18,12)</f>
        <v>1</v>
      </c>
      <c r="BG18" s="31">
        <f>COUNTIF(D18:AL18,13)</f>
        <v>0</v>
      </c>
      <c r="BH18" s="31">
        <f>COUNTIF(D18:AL18,14)</f>
        <v>0</v>
      </c>
      <c r="BI18" s="59">
        <f>COUNTIF(D18:AL18,15)</f>
        <v>1</v>
      </c>
      <c r="BJ18" s="66">
        <f>COUNTIF(D18:AL18,16)</f>
        <v>1</v>
      </c>
      <c r="BK18" s="31">
        <f>COUNTIF(D18:AL18,17)</f>
        <v>0</v>
      </c>
      <c r="BL18" s="31">
        <f>COUNTIF(D18:AL18,18)</f>
        <v>0</v>
      </c>
      <c r="BM18" s="31">
        <f>COUNTIF(D18:AL18,19)</f>
        <v>0</v>
      </c>
      <c r="BN18" s="31">
        <f>COUNTIF(D18:AL18,20)</f>
        <v>0</v>
      </c>
      <c r="BO18" s="31">
        <f>COUNTIF(D18:AL18,21)</f>
        <v>0</v>
      </c>
      <c r="BP18" s="31">
        <f>COUNTIF(D18:AL18,22)</f>
        <v>0</v>
      </c>
      <c r="BQ18" s="31">
        <f>COUNTIF(D18:AL18,23)</f>
        <v>0</v>
      </c>
      <c r="BR18" s="31">
        <f>COUNTIF(D18:AL18,24)</f>
        <v>0</v>
      </c>
      <c r="BS18" s="31">
        <f>COUNTIF(D18:AL18,25)</f>
        <v>0</v>
      </c>
      <c r="BT18" s="31">
        <f>COUNTIF(D18:AL18,26)</f>
        <v>0</v>
      </c>
      <c r="BU18" s="31">
        <f>COUNTIF(D18:AL18,27)</f>
        <v>0</v>
      </c>
      <c r="BV18" s="31">
        <f>COUNTIF(D18:AL18,28)</f>
        <v>0</v>
      </c>
      <c r="BW18" s="31">
        <f>COUNTIF(D18:AL18,29)</f>
        <v>0</v>
      </c>
      <c r="BX18" s="31">
        <f>COUNTIF(D18:AL18,30)</f>
        <v>0</v>
      </c>
      <c r="BY18" s="31"/>
    </row>
    <row r="19" spans="1:77" ht="11.25" customHeight="1">
      <c r="A19" s="70">
        <v>17</v>
      </c>
      <c r="B19" s="18" t="s">
        <v>53</v>
      </c>
      <c r="C19" s="28">
        <f>SUM(E19,G19,I19,K19,M19,O19,Q19,S19,U19,W19,Y19,AA19,AC19,AE19,AG19,AI19,AK19,AM19)</f>
        <v>2.1645847041189614</v>
      </c>
      <c r="D19" s="21">
        <v>18</v>
      </c>
      <c r="E19" s="8">
        <f>(21-D19)/20</f>
        <v>0.15</v>
      </c>
      <c r="F19" s="24">
        <v>15</v>
      </c>
      <c r="G19" s="8">
        <f>(18-F19)/17</f>
        <v>0.17647058823529413</v>
      </c>
      <c r="H19" s="24">
        <v>15</v>
      </c>
      <c r="I19" s="8">
        <f>(18-H19)/17</f>
        <v>0.17647058823529413</v>
      </c>
      <c r="J19" s="24">
        <v>8</v>
      </c>
      <c r="K19" s="8">
        <f>(16-J19)/15</f>
        <v>0.5333333333333333</v>
      </c>
      <c r="L19" s="24">
        <v>16</v>
      </c>
      <c r="M19" s="8">
        <f>(18-L19)/17</f>
        <v>0.11764705882352941</v>
      </c>
      <c r="N19" s="24">
        <v>11</v>
      </c>
      <c r="O19" s="8">
        <f>(14-N19)/13</f>
        <v>0.23076923076923078</v>
      </c>
      <c r="P19" s="24">
        <v>18</v>
      </c>
      <c r="Q19" s="8">
        <f>(21-P19)/20</f>
        <v>0.15</v>
      </c>
      <c r="R19" s="24">
        <v>13</v>
      </c>
      <c r="S19" s="8">
        <f>(16-R19)/15</f>
        <v>0.2</v>
      </c>
      <c r="T19" s="24"/>
      <c r="U19" s="8"/>
      <c r="V19" s="22">
        <v>16</v>
      </c>
      <c r="W19" s="8">
        <f>(20-V19)/19</f>
        <v>0.21052631578947367</v>
      </c>
      <c r="X19" s="24">
        <v>22</v>
      </c>
      <c r="Y19" s="8">
        <f>(23-X19)/22</f>
        <v>0.045454545454545456</v>
      </c>
      <c r="Z19" s="24">
        <v>20</v>
      </c>
      <c r="AA19" s="36">
        <f>(24-Z19)/23</f>
        <v>0.17391304347826086</v>
      </c>
      <c r="AB19" s="24"/>
      <c r="AC19" s="36"/>
      <c r="AD19" s="24"/>
      <c r="AE19" s="8"/>
      <c r="AF19" s="24"/>
      <c r="AG19" s="6"/>
      <c r="AH19" s="24"/>
      <c r="AI19" s="6"/>
      <c r="AJ19" s="24"/>
      <c r="AK19" s="6"/>
      <c r="AL19" s="24"/>
      <c r="AM19" s="8"/>
      <c r="AN19" s="12"/>
      <c r="AO19" s="14">
        <f>COUNT(D19,F19,H19,J19,L19,N19,P19,R19,T19,V19,X19,Z19,AB19,AD19,AF19,AH19,AJ19,AL19)</f>
        <v>11</v>
      </c>
      <c r="AP19" s="60">
        <f>MIN(E19,G19,I19,K19,M19,O19,Q19,S19,U19,W19,Y19,AA19,AC19,AE19,AG19,AI19,AK19,AM19)</f>
        <v>0.045454545454545456</v>
      </c>
      <c r="AQ19" s="63">
        <f>C19/AO19</f>
        <v>0.19678042764717832</v>
      </c>
      <c r="AR19" s="60">
        <f>MAX(E19,G19,I19,K19,M19,O19,Q19,S19,U19,W19,Y19,AA19,AC19,AE19,AG19,AI19,AK19,AM19)</f>
        <v>0.5333333333333333</v>
      </c>
      <c r="AS19" s="64">
        <f>(AR19/AP19)^(1/AO19)</f>
        <v>1.25089290165297</v>
      </c>
      <c r="AT19" s="65">
        <f>MEDIAN(D19,F19,H19,J19,L19,N19,P19,R19,T19,V19,X19,Z19,AB19,AD19,AF19,AH19,AJ19,AL19)</f>
        <v>16</v>
      </c>
      <c r="AU19" s="31">
        <f>COUNTIF(D19:AL19,1)/2</f>
        <v>0</v>
      </c>
      <c r="AV19" s="31">
        <f>COUNTIF(D19:AL19,2)</f>
        <v>0</v>
      </c>
      <c r="AW19" s="31">
        <f>COUNTIF(D19:AL19,3)</f>
        <v>0</v>
      </c>
      <c r="AX19" s="31">
        <f>COUNTIF(D19:AL19,4)</f>
        <v>0</v>
      </c>
      <c r="AY19" s="31">
        <f>COUNTIF(D19:AL19,5)</f>
        <v>0</v>
      </c>
      <c r="AZ19" s="31">
        <f>COUNTIF(D19:AL19,6)</f>
        <v>0</v>
      </c>
      <c r="BA19" s="31">
        <f>COUNTIF(D19:AL19,7)</f>
        <v>0</v>
      </c>
      <c r="BB19" s="59">
        <f>COUNTIF(D19:AL19,8)</f>
        <v>1</v>
      </c>
      <c r="BC19" s="31">
        <f>COUNTIF(D19:AL19,9)</f>
        <v>0</v>
      </c>
      <c r="BD19" s="31">
        <f>COUNTIF(D19:AL19,10)</f>
        <v>0</v>
      </c>
      <c r="BE19" s="59">
        <f>COUNTIF(D19:AL19,11)</f>
        <v>1</v>
      </c>
      <c r="BF19" s="31">
        <f>COUNTIF(D19:AL19,12)</f>
        <v>0</v>
      </c>
      <c r="BG19" s="59">
        <f>COUNTIF(D19:AL19,13)</f>
        <v>1</v>
      </c>
      <c r="BH19" s="31">
        <f>COUNTIF(D19:AL19,14)</f>
        <v>0</v>
      </c>
      <c r="BI19" s="59">
        <f>COUNTIF(D19:AL19,15)</f>
        <v>2</v>
      </c>
      <c r="BJ19" s="66">
        <f>COUNTIF(D19:AL19,16)</f>
        <v>2</v>
      </c>
      <c r="BK19" s="31">
        <f>COUNTIF(D19:AL19,17)</f>
        <v>0</v>
      </c>
      <c r="BL19" s="58">
        <f>COUNTIF(D19:AL19,18)</f>
        <v>2</v>
      </c>
      <c r="BM19" s="31">
        <f>COUNTIF(D19:AL19,19)</f>
        <v>0</v>
      </c>
      <c r="BN19" s="59">
        <f>COUNTIF(D19:AL19,20)</f>
        <v>1</v>
      </c>
      <c r="BO19" s="31">
        <f>COUNTIF(D19:AL19,21)</f>
        <v>0</v>
      </c>
      <c r="BP19" s="66">
        <f>COUNTIF(D19:AL19,22)</f>
        <v>1</v>
      </c>
      <c r="BQ19" s="31">
        <f>COUNTIF(D19:AL19,23)</f>
        <v>0</v>
      </c>
      <c r="BR19" s="31">
        <f>COUNTIF(D19:AL19,24)</f>
        <v>0</v>
      </c>
      <c r="BS19" s="31">
        <f>COUNTIF(D19:AL19,25)</f>
        <v>0</v>
      </c>
      <c r="BT19" s="31">
        <f>COUNTIF(D19:AL19,26)</f>
        <v>0</v>
      </c>
      <c r="BU19" s="31">
        <f>COUNTIF(D19:AL19,27)</f>
        <v>0</v>
      </c>
      <c r="BV19" s="31">
        <f>COUNTIF(D19:AL19,28)</f>
        <v>0</v>
      </c>
      <c r="BW19" s="31">
        <f>COUNTIF(D19:AL19,29)</f>
        <v>0</v>
      </c>
      <c r="BX19" s="31">
        <f>COUNTIF(D19:AL19,30)</f>
        <v>0</v>
      </c>
      <c r="BY19" s="31"/>
    </row>
    <row r="20" spans="1:77" ht="11.25" customHeight="1">
      <c r="A20" s="70">
        <v>18</v>
      </c>
      <c r="B20" s="18" t="s">
        <v>47</v>
      </c>
      <c r="C20" s="28">
        <f>SUM(E20,G20,I20,K20,M20,O20,Q20,S20,U20,W20,Y20,AA20,AC20,AE20,AG20,AI20,AK20,AM20)</f>
        <v>1.6114451147631925</v>
      </c>
      <c r="D20" s="22">
        <v>13</v>
      </c>
      <c r="E20" s="8">
        <f>(21-D20)/20</f>
        <v>0.4</v>
      </c>
      <c r="F20" s="24"/>
      <c r="G20" s="8"/>
      <c r="H20" s="24"/>
      <c r="I20" s="8"/>
      <c r="J20" s="24"/>
      <c r="K20" s="8"/>
      <c r="L20" s="24"/>
      <c r="M20" s="8"/>
      <c r="N20" s="24"/>
      <c r="O20" s="8"/>
      <c r="P20" s="24">
        <v>16</v>
      </c>
      <c r="Q20" s="8">
        <f>(21-P20)/20</f>
        <v>0.25</v>
      </c>
      <c r="R20" s="24"/>
      <c r="S20" s="8"/>
      <c r="T20" s="24">
        <v>16</v>
      </c>
      <c r="U20" s="8">
        <f>(19-T20)/18</f>
        <v>0.16666666666666666</v>
      </c>
      <c r="V20" s="22">
        <v>15</v>
      </c>
      <c r="W20" s="8">
        <f>(20-V20)/19</f>
        <v>0.2631578947368421</v>
      </c>
      <c r="X20" s="24">
        <v>18</v>
      </c>
      <c r="Y20" s="8">
        <f>(23-X20)/22</f>
        <v>0.22727272727272727</v>
      </c>
      <c r="Z20" s="24">
        <v>17</v>
      </c>
      <c r="AA20" s="36">
        <f>(24-Z20)/23</f>
        <v>0.30434782608695654</v>
      </c>
      <c r="AB20" s="24"/>
      <c r="AC20" s="36"/>
      <c r="AD20" s="24"/>
      <c r="AE20" s="8"/>
      <c r="AF20" s="24"/>
      <c r="AG20" s="6"/>
      <c r="AH20" s="24"/>
      <c r="AI20" s="6"/>
      <c r="AJ20" s="24"/>
      <c r="AK20" s="6"/>
      <c r="AL20" s="24"/>
      <c r="AM20" s="8"/>
      <c r="AN20" s="12"/>
      <c r="AO20" s="14">
        <f>COUNT(D20,F20,H20,J20,L20,N20,P20,R20,T20,V20,X20,Z20,AB20,AD20,AF20,AH20,AJ20,AL20)</f>
        <v>6</v>
      </c>
      <c r="AP20" s="60">
        <f>MIN(E20,G20,I20,K20,M20,O20,Q20,S20,U20,W20,Y20,AA20,AC20,AE20,AG20,AI20,AK20,AM20)</f>
        <v>0.16666666666666666</v>
      </c>
      <c r="AQ20" s="63">
        <f>C20/AO20</f>
        <v>0.26857418579386544</v>
      </c>
      <c r="AR20" s="60">
        <f>MAX(E20,G20,I20,K20,M20,O20,Q20,S20,U20,W20,Y20,AA20,AC20,AE20,AG20,AI20,AK20,AM20)</f>
        <v>0.4</v>
      </c>
      <c r="AS20" s="64">
        <f>(AR20/AP20)^(1/AO20)</f>
        <v>1.1570937300687179</v>
      </c>
      <c r="AT20" s="65">
        <f>MEDIAN(D20,F20,H20,J20,L20,N20,P20,R20,T20,V20,X20,Z20,AB20,AD20,AF20,AH20,AJ20,AL20)</f>
        <v>16</v>
      </c>
      <c r="AU20" s="31">
        <f>COUNTIF(D20:AL20,1)/2</f>
        <v>0</v>
      </c>
      <c r="AV20" s="31">
        <f>COUNTIF(D20:AL20,2)</f>
        <v>0</v>
      </c>
      <c r="AW20" s="31">
        <f>COUNTIF(D20:AL20,3)</f>
        <v>0</v>
      </c>
      <c r="AX20" s="31">
        <f>COUNTIF(D20:AL20,4)</f>
        <v>0</v>
      </c>
      <c r="AY20" s="31">
        <f>COUNTIF(D20:AL20,5)</f>
        <v>0</v>
      </c>
      <c r="AZ20" s="31">
        <f>COUNTIF(D20:AL20,6)</f>
        <v>0</v>
      </c>
      <c r="BA20" s="31">
        <f>COUNTIF(D20:AL20,7)</f>
        <v>0</v>
      </c>
      <c r="BB20" s="31">
        <f>COUNTIF(D20:AL20,8)</f>
        <v>0</v>
      </c>
      <c r="BC20" s="31">
        <f>COUNTIF(D20:AL20,9)</f>
        <v>0</v>
      </c>
      <c r="BD20" s="31">
        <f>COUNTIF(D20:AL20,10)</f>
        <v>0</v>
      </c>
      <c r="BE20" s="31">
        <f>COUNTIF(D20:AL20,11)</f>
        <v>0</v>
      </c>
      <c r="BF20" s="31">
        <f>COUNTIF(D20:AL20,12)</f>
        <v>0</v>
      </c>
      <c r="BG20" s="58">
        <f>COUNTIF(D20:AL20,13)</f>
        <v>1</v>
      </c>
      <c r="BH20" s="31">
        <f>COUNTIF(D20:AL20,14)</f>
        <v>0</v>
      </c>
      <c r="BI20" s="59">
        <f>COUNTIF(D20:AL20,15)</f>
        <v>1</v>
      </c>
      <c r="BJ20" s="59">
        <f>COUNTIF(D20:AL20,16)</f>
        <v>2</v>
      </c>
      <c r="BK20" s="59">
        <f>COUNTIF(D20:AL20,17)</f>
        <v>1</v>
      </c>
      <c r="BL20" s="66">
        <f>COUNTIF(D20:AL20,18)</f>
        <v>1</v>
      </c>
      <c r="BM20" s="31">
        <f>COUNTIF(D20:AL20,19)</f>
        <v>0</v>
      </c>
      <c r="BN20" s="31">
        <f>COUNTIF(D20:AL20,20)</f>
        <v>0</v>
      </c>
      <c r="BO20" s="31">
        <f>COUNTIF(D20:AL20,21)</f>
        <v>0</v>
      </c>
      <c r="BP20" s="31">
        <f>COUNTIF(D20:AL20,22)</f>
        <v>0</v>
      </c>
      <c r="BQ20" s="31">
        <f>COUNTIF(D20:AL20,23)</f>
        <v>0</v>
      </c>
      <c r="BR20" s="31">
        <f>COUNTIF(D20:AL20,24)</f>
        <v>0</v>
      </c>
      <c r="BS20" s="31">
        <f>COUNTIF(D20:AL20,25)</f>
        <v>0</v>
      </c>
      <c r="BT20" s="31">
        <f>COUNTIF(D20:AL20,26)</f>
        <v>0</v>
      </c>
      <c r="BU20" s="31">
        <f>COUNTIF(D20:AL20,27)</f>
        <v>0</v>
      </c>
      <c r="BV20" s="31">
        <f>COUNTIF(D20:AL20,28)</f>
        <v>0</v>
      </c>
      <c r="BW20" s="31">
        <f>COUNTIF(D20:AL20,29)</f>
        <v>0</v>
      </c>
      <c r="BX20" s="31">
        <f>COUNTIF(D20:AL20,30)</f>
        <v>0</v>
      </c>
      <c r="BY20" s="31"/>
    </row>
    <row r="21" spans="1:77" ht="11.25" customHeight="1">
      <c r="A21" s="70">
        <v>19</v>
      </c>
      <c r="B21" s="57" t="s">
        <v>49</v>
      </c>
      <c r="C21" s="28">
        <f>SUM(E21,G21,I21,K21,M21,O21,Q21,S21,U21,W21,Y21,AA21,AC21,AE21,AG21,AI21,AK21,AM21)</f>
        <v>1.6</v>
      </c>
      <c r="D21" s="21"/>
      <c r="E21" s="8"/>
      <c r="F21" s="24"/>
      <c r="G21" s="8"/>
      <c r="H21" s="24"/>
      <c r="I21" s="8"/>
      <c r="J21" s="24"/>
      <c r="K21" s="8"/>
      <c r="L21" s="24"/>
      <c r="M21" s="8"/>
      <c r="N21" s="24"/>
      <c r="O21" s="8"/>
      <c r="P21" s="24"/>
      <c r="Q21" s="8"/>
      <c r="R21" s="24">
        <v>7</v>
      </c>
      <c r="S21" s="8">
        <f>(16-R21)/15</f>
        <v>0.6</v>
      </c>
      <c r="T21" s="24"/>
      <c r="U21" s="8"/>
      <c r="V21" s="22"/>
      <c r="W21" s="8"/>
      <c r="X21" s="24">
        <v>1</v>
      </c>
      <c r="Y21" s="8">
        <f>(23-X21)/22</f>
        <v>1</v>
      </c>
      <c r="Z21" s="24"/>
      <c r="AA21" s="36"/>
      <c r="AB21" s="24"/>
      <c r="AC21" s="8"/>
      <c r="AD21" s="24"/>
      <c r="AE21" s="8"/>
      <c r="AF21" s="24"/>
      <c r="AG21" s="6"/>
      <c r="AH21" s="24"/>
      <c r="AI21" s="6"/>
      <c r="AJ21" s="24"/>
      <c r="AK21" s="6"/>
      <c r="AL21" s="24"/>
      <c r="AM21" s="8"/>
      <c r="AN21" s="12"/>
      <c r="AO21" s="14">
        <f>COUNT(D21,F21,H21,J21,L21,N21,P21,R21,T21,V21,X21,Z21,AB21,AD21,AF21,AH21,AJ21,AL21)</f>
        <v>2</v>
      </c>
      <c r="AP21" s="68">
        <f>MIN(E21,G21,I21,K21,M21,O21,Q21,S21,U21,W21,Y21,AA21,AC21,AE21,AG21,AI21,AK21,AM21)</f>
        <v>0.6</v>
      </c>
      <c r="AQ21" s="69">
        <f>C21/AO21</f>
        <v>0.8</v>
      </c>
      <c r="AR21" s="68">
        <f>MAX(E21,G21,I21,K21,M21,O21,Q21,S21,U21,W21,Y21,AA21,AC21,AE21,AG21,AI21,AK21,AM21)</f>
        <v>1</v>
      </c>
      <c r="AS21" s="34">
        <f>(AR21/AP21)^(1/AO21)</f>
        <v>1.2909944487358056</v>
      </c>
      <c r="AT21" s="35">
        <f>MEDIAN(D21,F21,H21,J21,L21,N21,P21,R21,T21,V21,X21,Z21,AB21,AD21,AF21,AH21,AJ21,AL21)</f>
        <v>4</v>
      </c>
      <c r="AU21" s="66">
        <f>COUNTIF(D21:AL21,1)/2</f>
        <v>1</v>
      </c>
      <c r="AV21" s="31">
        <f>COUNTIF(D21:AL21,2)</f>
        <v>0</v>
      </c>
      <c r="AW21" s="31">
        <f>COUNTIF(D21:AL21,3)</f>
        <v>0</v>
      </c>
      <c r="AX21" s="31">
        <f>COUNTIF(D21:AL21,4)</f>
        <v>0</v>
      </c>
      <c r="AY21" s="31">
        <f>COUNTIF(D21:AL21,5)</f>
        <v>0</v>
      </c>
      <c r="AZ21" s="31">
        <f>COUNTIF(D21:AL21,6)</f>
        <v>0</v>
      </c>
      <c r="BA21" s="59">
        <f>COUNTIF(D21:AL21,7)</f>
        <v>1</v>
      </c>
      <c r="BB21" s="31">
        <f>COUNTIF(D21:AL21,8)</f>
        <v>0</v>
      </c>
      <c r="BC21" s="31">
        <f>COUNTIF(D21:AL21,9)</f>
        <v>0</v>
      </c>
      <c r="BD21" s="31">
        <f>COUNTIF(D21:AL21,10)</f>
        <v>0</v>
      </c>
      <c r="BE21" s="31">
        <f>COUNTIF(D21:AL21,11)</f>
        <v>0</v>
      </c>
      <c r="BF21" s="31">
        <f>COUNTIF(D21:AL21,12)</f>
        <v>0</v>
      </c>
      <c r="BG21" s="31">
        <f>COUNTIF(D21:AL21,13)</f>
        <v>0</v>
      </c>
      <c r="BH21" s="31">
        <f>COUNTIF(D21:AL21,14)</f>
        <v>0</v>
      </c>
      <c r="BI21" s="31">
        <f>COUNTIF(D21:AL21,15)</f>
        <v>0</v>
      </c>
      <c r="BJ21" s="31">
        <f>COUNTIF(D21:AL21,16)</f>
        <v>0</v>
      </c>
      <c r="BK21" s="31">
        <f>COUNTIF(D21:AL21,17)</f>
        <v>0</v>
      </c>
      <c r="BL21" s="31">
        <f>COUNTIF(D21:AL21,18)</f>
        <v>0</v>
      </c>
      <c r="BM21" s="31">
        <f>COUNTIF(D21:AL21,19)</f>
        <v>0</v>
      </c>
      <c r="BN21" s="31">
        <f>COUNTIF(D21:AL21,20)</f>
        <v>0</v>
      </c>
      <c r="BO21" s="31">
        <f>COUNTIF(D21:AL21,21)</f>
        <v>0</v>
      </c>
      <c r="BP21" s="31">
        <f>COUNTIF(D21:AL21,22)</f>
        <v>0</v>
      </c>
      <c r="BQ21" s="31">
        <f>COUNTIF(D21:AL21,23)</f>
        <v>0</v>
      </c>
      <c r="BR21" s="31">
        <f>COUNTIF(D21:AL21,24)</f>
        <v>0</v>
      </c>
      <c r="BS21" s="31">
        <f>COUNTIF(D21:AL21,25)</f>
        <v>0</v>
      </c>
      <c r="BT21" s="31">
        <f>COUNTIF(D21:AL21,26)</f>
        <v>0</v>
      </c>
      <c r="BU21" s="31">
        <f>COUNTIF(D21:AL21,27)</f>
        <v>0</v>
      </c>
      <c r="BV21" s="31">
        <f>COUNTIF(D21:AL21,28)</f>
        <v>0</v>
      </c>
      <c r="BW21" s="31">
        <f>COUNTIF(D21:AL21,29)</f>
        <v>0</v>
      </c>
      <c r="BX21" s="31">
        <f>COUNTIF(D21:AL21,30)</f>
        <v>0</v>
      </c>
      <c r="BY21" s="31"/>
    </row>
    <row r="22" spans="1:77" ht="11.25" customHeight="1">
      <c r="A22" s="70">
        <v>20</v>
      </c>
      <c r="B22" s="18" t="s">
        <v>70</v>
      </c>
      <c r="C22" s="28">
        <f>SUM(E22,G22,I22,K22,M22,O22,Q22,S22,U22,W22,Y22,AA22,AC22,AE22,AG22,AI22,AK22,AM22)</f>
        <v>1.274633241304395</v>
      </c>
      <c r="D22" s="22">
        <v>19</v>
      </c>
      <c r="E22" s="8">
        <f>(21-D22)/20</f>
        <v>0.1</v>
      </c>
      <c r="F22" s="24">
        <v>14</v>
      </c>
      <c r="G22" s="8">
        <f>(18-F22)/17</f>
        <v>0.23529411764705882</v>
      </c>
      <c r="H22" s="24">
        <v>17</v>
      </c>
      <c r="I22" s="8">
        <f>(18-H22)/17</f>
        <v>0.058823529411764705</v>
      </c>
      <c r="J22" s="24">
        <v>13</v>
      </c>
      <c r="K22" s="8">
        <f>(16-J22)/15</f>
        <v>0.2</v>
      </c>
      <c r="L22" s="24"/>
      <c r="M22" s="8"/>
      <c r="N22" s="24">
        <v>12</v>
      </c>
      <c r="O22" s="8">
        <f>(14-N22)/13</f>
        <v>0.15384615384615385</v>
      </c>
      <c r="P22" s="24">
        <v>19</v>
      </c>
      <c r="Q22" s="8">
        <f>(21-P22)/20</f>
        <v>0.1</v>
      </c>
      <c r="R22" s="24"/>
      <c r="S22" s="8"/>
      <c r="T22" s="24"/>
      <c r="U22" s="8"/>
      <c r="V22" s="22">
        <v>17</v>
      </c>
      <c r="W22" s="8">
        <f>(20-V22)/19</f>
        <v>0.15789473684210525</v>
      </c>
      <c r="X22" s="24">
        <v>19</v>
      </c>
      <c r="Y22" s="8">
        <f>(23-X22)/22</f>
        <v>0.18181818181818182</v>
      </c>
      <c r="Z22" s="24">
        <v>22</v>
      </c>
      <c r="AA22" s="36">
        <f>(24-Z22)/23</f>
        <v>0.08695652173913043</v>
      </c>
      <c r="AB22" s="24"/>
      <c r="AC22" s="8"/>
      <c r="AD22" s="24"/>
      <c r="AE22" s="8"/>
      <c r="AF22" s="24"/>
      <c r="AG22" s="6"/>
      <c r="AH22" s="24"/>
      <c r="AI22" s="6"/>
      <c r="AJ22" s="24"/>
      <c r="AK22" s="6"/>
      <c r="AL22" s="24"/>
      <c r="AM22" s="8"/>
      <c r="AN22" s="12"/>
      <c r="AO22" s="14">
        <f>COUNT(D22,F22,H22,J22,L22,N22,P22,R22,T22,V22,X22,Z22,AB22,AD22,AF22,AH22,AJ22,AL22)</f>
        <v>9</v>
      </c>
      <c r="AP22" s="60">
        <f>MIN(E22,G22,I22,K22,M22,O22,Q22,S22,U22,W22,Y22,AA22,AC22,AE22,AG22,AI22,AK22,AM22)</f>
        <v>0.058823529411764705</v>
      </c>
      <c r="AQ22" s="63">
        <f>C22/AO22</f>
        <v>0.14162591570048833</v>
      </c>
      <c r="AR22" s="60">
        <f>MAX(E22,G22,I22,K22,M22,O22,Q22,S22,U22,W22,Y22,AA22,AC22,AE22,AG22,AI22,AK22,AM22)</f>
        <v>0.23529411764705882</v>
      </c>
      <c r="AS22" s="64">
        <f>(AR22/AP22)^(1/AO22)</f>
        <v>1.1665290395761165</v>
      </c>
      <c r="AT22" s="65">
        <f>MEDIAN(D22,F22,H22,J22,L22,N22,P22,R22,T22,V22,X22,Z22,AB22,AD22,AF22,AH22,AJ22,AL22)</f>
        <v>17</v>
      </c>
      <c r="AU22" s="31">
        <f>COUNTIF(D22:AL22,1)/2</f>
        <v>0</v>
      </c>
      <c r="AV22" s="31">
        <f>COUNTIF(D22:AL22,2)</f>
        <v>0</v>
      </c>
      <c r="AW22" s="31">
        <f>COUNTIF(D22:AL22,3)</f>
        <v>0</v>
      </c>
      <c r="AX22" s="31">
        <f>COUNTIF(D22:AL22,4)</f>
        <v>0</v>
      </c>
      <c r="AY22" s="31">
        <f>COUNTIF(D22:AL22,5)</f>
        <v>0</v>
      </c>
      <c r="AZ22" s="31">
        <f>COUNTIF(D22:AL22,6)</f>
        <v>0</v>
      </c>
      <c r="BA22" s="31">
        <f>COUNTIF(D22:AL22,7)</f>
        <v>0</v>
      </c>
      <c r="BB22" s="31">
        <f>COUNTIF(D22:AL22,8)</f>
        <v>0</v>
      </c>
      <c r="BC22" s="31">
        <f>COUNTIF(D22:AL22,9)</f>
        <v>0</v>
      </c>
      <c r="BD22" s="31">
        <f>COUNTIF(D22:AL22,10)</f>
        <v>0</v>
      </c>
      <c r="BE22" s="31">
        <f>COUNTIF(D22:AL22,11)</f>
        <v>0</v>
      </c>
      <c r="BF22" s="59">
        <f>COUNTIF(D22:AL22,12)</f>
        <v>1</v>
      </c>
      <c r="BG22" s="59">
        <f>COUNTIF(D22:AL22,13)</f>
        <v>1</v>
      </c>
      <c r="BH22" s="58">
        <f>COUNTIF(D22:AL22,14)</f>
        <v>1</v>
      </c>
      <c r="BI22" s="31">
        <f>COUNTIF(D22:AL22,15)</f>
        <v>0</v>
      </c>
      <c r="BJ22" s="31">
        <f>COUNTIF(D22:AL22,16)</f>
        <v>0</v>
      </c>
      <c r="BK22" s="59">
        <f>COUNTIF(D22:AL22,17)</f>
        <v>2</v>
      </c>
      <c r="BL22" s="31">
        <f>COUNTIF(D22:AL22,18)</f>
        <v>0</v>
      </c>
      <c r="BM22" s="58">
        <f>COUNTIF(D22:AL22,19)</f>
        <v>3</v>
      </c>
      <c r="BN22" s="31">
        <f>COUNTIF(D22:AL22,20)</f>
        <v>0</v>
      </c>
      <c r="BO22" s="31">
        <f>COUNTIF(D22:AL22,21)</f>
        <v>0</v>
      </c>
      <c r="BP22" s="59">
        <f>COUNTIF(D22:AL22,22)</f>
        <v>1</v>
      </c>
      <c r="BQ22" s="31">
        <f>COUNTIF(D22:AL22,23)</f>
        <v>0</v>
      </c>
      <c r="BR22" s="31">
        <f>COUNTIF(D22:AL22,24)</f>
        <v>0</v>
      </c>
      <c r="BS22" s="31">
        <f>COUNTIF(D22:AL22,25)</f>
        <v>0</v>
      </c>
      <c r="BT22" s="31">
        <f>COUNTIF(D22:AL22,26)</f>
        <v>0</v>
      </c>
      <c r="BU22" s="31">
        <f>COUNTIF(D22:AL22,27)</f>
        <v>0</v>
      </c>
      <c r="BV22" s="31">
        <f>COUNTIF(D22:AL22,28)</f>
        <v>0</v>
      </c>
      <c r="BW22" s="31">
        <f>COUNTIF(D22:AL22,29)</f>
        <v>0</v>
      </c>
      <c r="BX22" s="31">
        <f>COUNTIF(D22:AL22,30)</f>
        <v>0</v>
      </c>
      <c r="BY22" s="31"/>
    </row>
    <row r="23" spans="1:77" ht="11.25" customHeight="1">
      <c r="A23" s="70"/>
      <c r="B23" s="57" t="s">
        <v>54</v>
      </c>
      <c r="C23" s="28">
        <f>SUM(E23,G23,I23,K23,M23,O23,Q23,S23,U23,W23,Y23,AA23,AC23,AE23,AG23,AI23,AK23,AM23)</f>
        <v>0.9545454545454546</v>
      </c>
      <c r="D23" s="21"/>
      <c r="E23" s="8"/>
      <c r="F23" s="24"/>
      <c r="G23" s="8"/>
      <c r="H23" s="24"/>
      <c r="I23" s="8"/>
      <c r="J23" s="24"/>
      <c r="K23" s="8"/>
      <c r="L23" s="24"/>
      <c r="M23" s="8"/>
      <c r="N23" s="24"/>
      <c r="O23" s="8"/>
      <c r="P23" s="24"/>
      <c r="Q23" s="8"/>
      <c r="R23" s="24"/>
      <c r="S23" s="8"/>
      <c r="T23" s="24"/>
      <c r="U23" s="8"/>
      <c r="V23" s="22"/>
      <c r="W23" s="8"/>
      <c r="X23" s="24">
        <v>2</v>
      </c>
      <c r="Y23" s="8">
        <f>(23-X23)/22</f>
        <v>0.9545454545454546</v>
      </c>
      <c r="Z23" s="24"/>
      <c r="AA23" s="36"/>
      <c r="AB23" s="24"/>
      <c r="AC23" s="8"/>
      <c r="AD23" s="24"/>
      <c r="AE23" s="8"/>
      <c r="AF23" s="24"/>
      <c r="AG23" s="6"/>
      <c r="AH23" s="24"/>
      <c r="AI23" s="6"/>
      <c r="AJ23" s="24"/>
      <c r="AK23" s="6"/>
      <c r="AL23" s="24"/>
      <c r="AM23" s="8"/>
      <c r="AN23" s="12"/>
      <c r="AO23" s="14">
        <f>COUNT(D23,F23,H23,J23,L23,N23,P23,R23,T23,V23,X23,Z23,AB23,AD23,AF23,AH23,AJ23,AL23)</f>
        <v>1</v>
      </c>
      <c r="AP23" s="33">
        <f>MIN(E23,G23,I23,K23,M23,O23,Q23,S23,U23,W23,Y23,AA23,AC23,AE23,AG23,AI23,AK23,AM23)</f>
        <v>0.9545454545454546</v>
      </c>
      <c r="AQ23" s="56">
        <f>C23/AO23</f>
        <v>0.9545454545454546</v>
      </c>
      <c r="AR23" s="33">
        <f>MAX(E23,G23,I23,K23,M23,O23,Q23,S23,U23,W23,Y23,AA23,AC23,AE23,AG23,AI23,AK23,AM23)</f>
        <v>0.9545454545454546</v>
      </c>
      <c r="AS23" s="64"/>
      <c r="AT23" s="65"/>
      <c r="AU23" s="31">
        <f>COUNTIF(D23:AL23,1)/2</f>
        <v>0</v>
      </c>
      <c r="AV23" s="66">
        <f>COUNTIF(D23:AL23,2)</f>
        <v>1</v>
      </c>
      <c r="AW23" s="31">
        <f>COUNTIF(D23:AL23,3)</f>
        <v>0</v>
      </c>
      <c r="AX23" s="31">
        <f>COUNTIF(D23:AL23,4)</f>
        <v>0</v>
      </c>
      <c r="AY23" s="31">
        <f>COUNTIF(D23:AL23,5)</f>
        <v>0</v>
      </c>
      <c r="AZ23" s="31">
        <f>COUNTIF(D23:AL23,6)</f>
        <v>0</v>
      </c>
      <c r="BA23" s="31">
        <f>COUNTIF(D23:AL23,7)</f>
        <v>0</v>
      </c>
      <c r="BB23" s="31">
        <f>COUNTIF(D23:AL23,8)</f>
        <v>0</v>
      </c>
      <c r="BC23" s="31">
        <f>COUNTIF(D23:AL23,9)</f>
        <v>0</v>
      </c>
      <c r="BD23" s="31">
        <f>COUNTIF(D23:AL23,10)</f>
        <v>0</v>
      </c>
      <c r="BE23" s="31">
        <f>COUNTIF(D23:AL23,11)</f>
        <v>0</v>
      </c>
      <c r="BF23" s="31">
        <f>COUNTIF(D23:AL23,12)</f>
        <v>0</v>
      </c>
      <c r="BG23" s="31">
        <f>COUNTIF(D23:AL23,13)</f>
        <v>0</v>
      </c>
      <c r="BH23" s="31">
        <f>COUNTIF(D23:AL23,14)</f>
        <v>0</v>
      </c>
      <c r="BI23" s="31">
        <f>COUNTIF(D23:AL23,15)</f>
        <v>0</v>
      </c>
      <c r="BJ23" s="31">
        <f>COUNTIF(D23:AL23,16)</f>
        <v>0</v>
      </c>
      <c r="BK23" s="31">
        <f>COUNTIF(D23:AL23,17)</f>
        <v>0</v>
      </c>
      <c r="BL23" s="31">
        <f>COUNTIF(D23:AL23,18)</f>
        <v>0</v>
      </c>
      <c r="BM23" s="31">
        <f>COUNTIF(D23:AL23,19)</f>
        <v>0</v>
      </c>
      <c r="BN23" s="31">
        <f>COUNTIF(D23:AL23,20)</f>
        <v>0</v>
      </c>
      <c r="BO23" s="31">
        <f>COUNTIF(D23:AL23,21)</f>
        <v>0</v>
      </c>
      <c r="BP23" s="31">
        <f>COUNTIF(D23:AL23,22)</f>
        <v>0</v>
      </c>
      <c r="BQ23" s="31">
        <f>COUNTIF(D23:AL23,23)</f>
        <v>0</v>
      </c>
      <c r="BR23" s="31">
        <f>COUNTIF(D23:AL23,24)</f>
        <v>0</v>
      </c>
      <c r="BS23" s="31">
        <f>COUNTIF(D23:AL23,25)</f>
        <v>0</v>
      </c>
      <c r="BT23" s="31">
        <f>COUNTIF(D23:AL23,26)</f>
        <v>0</v>
      </c>
      <c r="BU23" s="31">
        <f>COUNTIF(D23:AL23,27)</f>
        <v>0</v>
      </c>
      <c r="BV23" s="31">
        <f>COUNTIF(D23:AL23,28)</f>
        <v>0</v>
      </c>
      <c r="BW23" s="31">
        <f>COUNTIF(D23:AL23,29)</f>
        <v>0</v>
      </c>
      <c r="BX23" s="31">
        <f>COUNTIF(D23:AL23,30)</f>
        <v>0</v>
      </c>
      <c r="BY23" s="31"/>
    </row>
    <row r="24" spans="1:77" ht="11.25" customHeight="1">
      <c r="A24" s="70">
        <v>21</v>
      </c>
      <c r="B24" s="57" t="s">
        <v>66</v>
      </c>
      <c r="C24" s="28">
        <f>SUM(E24,G24,I24,K24,M24,O24,Q24,S24,U24,W24,Y24,AA24,AC24,AE24,AG24,AI24,AK24,AM24)</f>
        <v>0.8787878787878787</v>
      </c>
      <c r="D24" s="21"/>
      <c r="E24" s="8"/>
      <c r="F24" s="24"/>
      <c r="G24" s="8"/>
      <c r="H24" s="24"/>
      <c r="I24" s="8"/>
      <c r="J24" s="24"/>
      <c r="K24" s="8"/>
      <c r="L24" s="24"/>
      <c r="M24" s="8"/>
      <c r="N24" s="24"/>
      <c r="O24" s="8"/>
      <c r="P24" s="24"/>
      <c r="Q24" s="8"/>
      <c r="R24" s="24">
        <v>11</v>
      </c>
      <c r="S24" s="8">
        <f>(16-R24)/15</f>
        <v>0.3333333333333333</v>
      </c>
      <c r="T24" s="24"/>
      <c r="U24" s="8"/>
      <c r="V24" s="22"/>
      <c r="W24" s="8"/>
      <c r="X24" s="24">
        <v>11</v>
      </c>
      <c r="Y24" s="8">
        <f>(23-X24)/22</f>
        <v>0.5454545454545454</v>
      </c>
      <c r="Z24" s="24"/>
      <c r="AA24" s="36"/>
      <c r="AB24" s="24"/>
      <c r="AC24" s="8"/>
      <c r="AD24" s="24"/>
      <c r="AE24" s="8"/>
      <c r="AF24" s="24"/>
      <c r="AG24" s="6"/>
      <c r="AH24" s="24"/>
      <c r="AI24" s="6"/>
      <c r="AJ24" s="24"/>
      <c r="AK24" s="6"/>
      <c r="AL24" s="24"/>
      <c r="AM24" s="8"/>
      <c r="AN24" s="12"/>
      <c r="AO24" s="14">
        <f>COUNT(D24,F24,H24,J24,L24,N24,P24,R24,T24,V24,X24,Z24,AB24,AD24,AF24,AH24,AJ24,AL24)</f>
        <v>2</v>
      </c>
      <c r="AP24" s="68">
        <f>MIN(E24,G24,I24,K24,M24,O24,Q24,S24,U24,W24,Y24,AA24,AC24,AE24,AG24,AI24,AK24,AM24)</f>
        <v>0.3333333333333333</v>
      </c>
      <c r="AQ24" s="69">
        <f>C24/AO24</f>
        <v>0.43939393939393934</v>
      </c>
      <c r="AR24" s="68">
        <f>MAX(E24,G24,I24,K24,M24,O24,Q24,S24,U24,W24,Y24,AA24,AC24,AE24,AG24,AI24,AK24,AM24)</f>
        <v>0.5454545454545454</v>
      </c>
      <c r="AS24" s="34">
        <f>(AR24/AP24)^(1/AO24)</f>
        <v>1.2792042981336627</v>
      </c>
      <c r="AT24" s="35">
        <f>MEDIAN(D24,F24,H24,J24,L24,N24,P24,R24,T24,V24,X24,Z24,AB24,AD24,AF24,AH24,AJ24,AL24)</f>
        <v>11</v>
      </c>
      <c r="AU24" s="31">
        <f>COUNTIF(D24:AL24,1)/2</f>
        <v>0</v>
      </c>
      <c r="AV24" s="31">
        <f>COUNTIF(D24:AL24,2)</f>
        <v>0</v>
      </c>
      <c r="AW24" s="31">
        <f>COUNTIF(D24:AL24,3)</f>
        <v>0</v>
      </c>
      <c r="AX24" s="31">
        <f>COUNTIF(D24:AL24,4)</f>
        <v>0</v>
      </c>
      <c r="AY24" s="31">
        <f>COUNTIF(D24:AL24,5)</f>
        <v>0</v>
      </c>
      <c r="AZ24" s="31">
        <f>COUNTIF(D24:AL24,6)</f>
        <v>0</v>
      </c>
      <c r="BA24" s="31">
        <f>COUNTIF(D24:AL24,7)</f>
        <v>0</v>
      </c>
      <c r="BB24" s="31">
        <f>COUNTIF(D24:AL24,8)</f>
        <v>0</v>
      </c>
      <c r="BC24" s="31">
        <f>COUNTIF(D24:AL24,9)</f>
        <v>0</v>
      </c>
      <c r="BD24" s="31">
        <f>COUNTIF(D24:AL24,10)</f>
        <v>0</v>
      </c>
      <c r="BE24" s="59">
        <f>COUNTIF(D24:AL24,11)</f>
        <v>2</v>
      </c>
      <c r="BF24" s="31">
        <f>COUNTIF(D24:AL24,12)</f>
        <v>0</v>
      </c>
      <c r="BG24" s="31">
        <f>COUNTIF(D24:AL24,13)</f>
        <v>0</v>
      </c>
      <c r="BH24" s="31">
        <f>COUNTIF(D24:AL24,14)</f>
        <v>0</v>
      </c>
      <c r="BI24" s="31">
        <f>COUNTIF(D24:AL24,15)</f>
        <v>0</v>
      </c>
      <c r="BJ24" s="31">
        <f>COUNTIF(D24:AL24,16)</f>
        <v>0</v>
      </c>
      <c r="BK24" s="31">
        <f>COUNTIF(D24:AL24,17)</f>
        <v>0</v>
      </c>
      <c r="BL24" s="31">
        <f>COUNTIF(D24:AL24,18)</f>
        <v>0</v>
      </c>
      <c r="BM24" s="31">
        <f>COUNTIF(D24:AL24,19)</f>
        <v>0</v>
      </c>
      <c r="BN24" s="31">
        <f>COUNTIF(D24:AL24,20)</f>
        <v>0</v>
      </c>
      <c r="BO24" s="31">
        <f>COUNTIF(D24:AL24,21)</f>
        <v>0</v>
      </c>
      <c r="BP24" s="31">
        <f>COUNTIF(D24:AL24,22)</f>
        <v>0</v>
      </c>
      <c r="BQ24" s="31">
        <f>COUNTIF(D24:AL24,23)</f>
        <v>0</v>
      </c>
      <c r="BR24" s="31">
        <f>COUNTIF(D24:AL24,24)</f>
        <v>0</v>
      </c>
      <c r="BS24" s="31">
        <f>COUNTIF(D24:AL24,25)</f>
        <v>0</v>
      </c>
      <c r="BT24" s="31">
        <f>COUNTIF(D24:AL24,26)</f>
        <v>0</v>
      </c>
      <c r="BU24" s="31">
        <f>COUNTIF(D24:AL24,27)</f>
        <v>0</v>
      </c>
      <c r="BV24" s="31">
        <f>COUNTIF(D24:AL24,28)</f>
        <v>0</v>
      </c>
      <c r="BW24" s="31">
        <f>COUNTIF(D24:AL24,29)</f>
        <v>0</v>
      </c>
      <c r="BX24" s="31">
        <f>COUNTIF(D24:AL24,30)</f>
        <v>0</v>
      </c>
      <c r="BY24" s="31"/>
    </row>
    <row r="25" spans="1:77" ht="11.25" customHeight="1">
      <c r="A25" s="70">
        <v>22</v>
      </c>
      <c r="B25" s="57" t="s">
        <v>69</v>
      </c>
      <c r="C25" s="28">
        <f>SUM(E25,G25,I25,K25,M25,O25,Q25,S25,U25,W25,Y25,AA25,AC25,AE25,AG25,AI25,AK25,AM25)</f>
        <v>0.6690596910007328</v>
      </c>
      <c r="D25" s="21"/>
      <c r="E25" s="8"/>
      <c r="F25" s="24"/>
      <c r="G25" s="8"/>
      <c r="H25" s="24"/>
      <c r="I25" s="8"/>
      <c r="J25" s="24"/>
      <c r="K25" s="8"/>
      <c r="L25" s="24">
        <v>14</v>
      </c>
      <c r="M25" s="8">
        <f>(18-L25)/17</f>
        <v>0.23529411764705882</v>
      </c>
      <c r="N25" s="24"/>
      <c r="O25" s="8"/>
      <c r="P25" s="24"/>
      <c r="Q25" s="8"/>
      <c r="R25" s="24"/>
      <c r="S25" s="8"/>
      <c r="T25" s="24">
        <v>17</v>
      </c>
      <c r="U25" s="8">
        <f>(19-T25)/18</f>
        <v>0.1111111111111111</v>
      </c>
      <c r="V25" s="22">
        <v>18</v>
      </c>
      <c r="W25" s="8">
        <f>(20-V25)/19</f>
        <v>0.10526315789473684</v>
      </c>
      <c r="X25" s="24"/>
      <c r="Y25" s="8"/>
      <c r="Z25" s="24">
        <v>19</v>
      </c>
      <c r="AA25" s="36">
        <f>(24-Z25)/23</f>
        <v>0.21739130434782608</v>
      </c>
      <c r="AB25" s="24"/>
      <c r="AC25" s="36"/>
      <c r="AD25" s="24"/>
      <c r="AE25" s="8"/>
      <c r="AF25" s="24"/>
      <c r="AG25" s="6"/>
      <c r="AH25" s="24"/>
      <c r="AI25" s="6"/>
      <c r="AJ25" s="24"/>
      <c r="AK25" s="6"/>
      <c r="AL25" s="24"/>
      <c r="AM25" s="8"/>
      <c r="AN25" s="12"/>
      <c r="AO25" s="14">
        <f>COUNT(D25,F25,H25,J25,L25,N25,P25,R25,T25,V25,X25,Z25,AB25,AD25,AF25,AH25,AJ25,AL25)</f>
        <v>4</v>
      </c>
      <c r="AP25" s="60">
        <f>MIN(E25,G25,I25,K25,M25,O25,Q25,S25,U25,W25,Y25,AA25,AC25,AE25,AG25,AI25,AK25,AM25)</f>
        <v>0.10526315789473684</v>
      </c>
      <c r="AQ25" s="63">
        <f>C25/AO25</f>
        <v>0.1672649227501832</v>
      </c>
      <c r="AR25" s="60">
        <f>MAX(E25,G25,I25,K25,M25,O25,Q25,S25,U25,W25,Y25,AA25,AC25,AE25,AG25,AI25,AK25,AM25)</f>
        <v>0.23529411764705882</v>
      </c>
      <c r="AS25" s="64">
        <f>(AR25/AP25)^(1/AO25)</f>
        <v>1.222738730552363</v>
      </c>
      <c r="AT25" s="65">
        <f>MEDIAN(D25,F25,H25,J25,L25,N25,P25,R25,T25,V25,X25,Z25,AB25,AD25,AF25,AH25,AJ25,AL25)</f>
        <v>17.5</v>
      </c>
      <c r="AU25" s="31">
        <f>COUNTIF(D25:AL25,1)/2</f>
        <v>0</v>
      </c>
      <c r="AV25" s="31">
        <f>COUNTIF(D25:AL25,2)</f>
        <v>0</v>
      </c>
      <c r="AW25" s="31">
        <f>COUNTIF(D25:AL25,3)</f>
        <v>0</v>
      </c>
      <c r="AX25" s="31">
        <f>COUNTIF(D25:AL25,4)</f>
        <v>0</v>
      </c>
      <c r="AY25" s="31">
        <f>COUNTIF(D25:AL25,5)</f>
        <v>0</v>
      </c>
      <c r="AZ25" s="31">
        <f>COUNTIF(D25:AL25,6)</f>
        <v>0</v>
      </c>
      <c r="BA25" s="31">
        <f>COUNTIF(D25:AL25,7)</f>
        <v>0</v>
      </c>
      <c r="BB25" s="31">
        <f>COUNTIF(D25:AL25,8)</f>
        <v>0</v>
      </c>
      <c r="BC25" s="31">
        <f>COUNTIF(D25:AL25,9)</f>
        <v>0</v>
      </c>
      <c r="BD25" s="31">
        <f>COUNTIF(D25:AL25,10)</f>
        <v>0</v>
      </c>
      <c r="BE25" s="31">
        <f>COUNTIF(D25:AL25,11)</f>
        <v>0</v>
      </c>
      <c r="BF25" s="31">
        <f>COUNTIF(D25:AL25,12)</f>
        <v>0</v>
      </c>
      <c r="BG25" s="31">
        <f>COUNTIF(D25:AL25,13)</f>
        <v>0</v>
      </c>
      <c r="BH25" s="59">
        <f>COUNTIF(D25:AL25,14)</f>
        <v>1</v>
      </c>
      <c r="BI25" s="31">
        <f>COUNTIF(D25:AL25,15)</f>
        <v>0</v>
      </c>
      <c r="BJ25" s="31">
        <f>COUNTIF(D25:AL25,16)</f>
        <v>0</v>
      </c>
      <c r="BK25" s="59">
        <f>COUNTIF(D25:AL25,17)</f>
        <v>1</v>
      </c>
      <c r="BL25" s="59">
        <f>COUNTIF(D25:AL25,18)</f>
        <v>1</v>
      </c>
      <c r="BM25" s="59">
        <f>COUNTIF(D25:AL25,19)</f>
        <v>1</v>
      </c>
      <c r="BN25" s="31">
        <f>COUNTIF(D25:AL25,20)</f>
        <v>0</v>
      </c>
      <c r="BO25" s="31">
        <f>COUNTIF(D25:AL25,21)</f>
        <v>0</v>
      </c>
      <c r="BP25" s="31">
        <f>COUNTIF(D25:AL25,22)</f>
        <v>0</v>
      </c>
      <c r="BQ25" s="31">
        <f>COUNTIF(D25:AL25,23)</f>
        <v>0</v>
      </c>
      <c r="BR25" s="31">
        <f>COUNTIF(D25:AL25,24)</f>
        <v>0</v>
      </c>
      <c r="BS25" s="31">
        <f>COUNTIF(D25:AL25,25)</f>
        <v>0</v>
      </c>
      <c r="BT25" s="31">
        <f>COUNTIF(D25:AL25,26)</f>
        <v>0</v>
      </c>
      <c r="BU25" s="31">
        <f>COUNTIF(D25:AL25,27)</f>
        <v>0</v>
      </c>
      <c r="BV25" s="31">
        <f>COUNTIF(D25:AL25,28)</f>
        <v>0</v>
      </c>
      <c r="BW25" s="31">
        <f>COUNTIF(D25:AL25,29)</f>
        <v>0</v>
      </c>
      <c r="BX25" s="31">
        <f>COUNTIF(D25:AL25,30)</f>
        <v>0</v>
      </c>
      <c r="BY25" s="31"/>
    </row>
    <row r="26" spans="1:77" ht="11.25" customHeight="1">
      <c r="A26" s="70">
        <v>23</v>
      </c>
      <c r="B26" s="57" t="s">
        <v>51</v>
      </c>
      <c r="C26" s="28">
        <f>SUM(E26,G26,I26,K26,M26,O26,Q26,S26,U26,W26,Y26,AA26,AC26,AE26,AG26,AI26,AK26,AM26)</f>
        <v>0.6264705882352941</v>
      </c>
      <c r="D26" s="21"/>
      <c r="E26" s="8"/>
      <c r="F26" s="24"/>
      <c r="G26" s="8"/>
      <c r="H26" s="24"/>
      <c r="I26" s="8"/>
      <c r="J26" s="24"/>
      <c r="K26" s="8"/>
      <c r="L26" s="24">
        <v>15</v>
      </c>
      <c r="M26" s="8">
        <f>(18-L26)/17</f>
        <v>0.17647058823529413</v>
      </c>
      <c r="N26" s="24"/>
      <c r="O26" s="8"/>
      <c r="P26" s="24">
        <v>12</v>
      </c>
      <c r="Q26" s="8">
        <f>(21-P26)/20</f>
        <v>0.45</v>
      </c>
      <c r="R26" s="24"/>
      <c r="S26" s="8"/>
      <c r="T26" s="24"/>
      <c r="U26" s="8"/>
      <c r="V26" s="22"/>
      <c r="W26" s="8"/>
      <c r="X26" s="24"/>
      <c r="Y26" s="8"/>
      <c r="Z26" s="24"/>
      <c r="AA26" s="36"/>
      <c r="AB26" s="24"/>
      <c r="AC26" s="36"/>
      <c r="AD26" s="24"/>
      <c r="AE26" s="8"/>
      <c r="AF26" s="24"/>
      <c r="AG26" s="6"/>
      <c r="AH26" s="24"/>
      <c r="AI26" s="6"/>
      <c r="AJ26" s="24"/>
      <c r="AK26" s="6"/>
      <c r="AL26" s="24"/>
      <c r="AM26" s="8"/>
      <c r="AN26" s="12"/>
      <c r="AO26" s="14">
        <f>COUNT(D26,F26,H26,J26,L26,N26,P26,R26,T26,V26,X26,Z26,AB26,AD26,AF26,AH26,AJ26,AL26)</f>
        <v>2</v>
      </c>
      <c r="AP26" s="60">
        <f>MIN(E26,G26,I26,K26,M26,O26,Q26,S26,U26,W26,Y26,AA26,AC26,AE26,AG26,AI26,AK26,AM26)</f>
        <v>0.17647058823529413</v>
      </c>
      <c r="AQ26" s="63">
        <f>C26/AO26</f>
        <v>0.31323529411764706</v>
      </c>
      <c r="AR26" s="60">
        <f>MAX(E26,G26,I26,K26,M26,O26,Q26,S26,U26,W26,Y26,AA26,AC26,AE26,AG26,AI26,AK26,AM26)</f>
        <v>0.45</v>
      </c>
      <c r="AS26" s="34">
        <f>(AR26/AP26)^(1/AO26)</f>
        <v>1.5968719422671311</v>
      </c>
      <c r="AT26" s="35">
        <f>MEDIAN(D26,F26,H26,J26,L26,N26,P26,R26,T26,V26,X26,Z26,AB26,AD26,AF26,AH26,AJ26,AL26)</f>
        <v>13.5</v>
      </c>
      <c r="AU26" s="31">
        <f>COUNTIF(D26:AL26,1)/2</f>
        <v>0</v>
      </c>
      <c r="AV26" s="31">
        <f>COUNTIF(D26:AL26,2)</f>
        <v>0</v>
      </c>
      <c r="AW26" s="31">
        <f>COUNTIF(D26:AL26,3)</f>
        <v>0</v>
      </c>
      <c r="AX26" s="31">
        <f>COUNTIF(D26:AL26,4)</f>
        <v>0</v>
      </c>
      <c r="AY26" s="31">
        <f>COUNTIF(D26:AL26,5)</f>
        <v>0</v>
      </c>
      <c r="AZ26" s="31">
        <f>COUNTIF(D26:AL26,6)</f>
        <v>0</v>
      </c>
      <c r="BA26" s="31">
        <f>COUNTIF(D26:AL26,7)</f>
        <v>0</v>
      </c>
      <c r="BB26" s="31">
        <f>COUNTIF(D26:AL26,8)</f>
        <v>0</v>
      </c>
      <c r="BC26" s="31">
        <f>COUNTIF(D26:AL26,9)</f>
        <v>0</v>
      </c>
      <c r="BD26" s="31">
        <f>COUNTIF(D26:AL26,10)</f>
        <v>0</v>
      </c>
      <c r="BE26" s="31">
        <f>COUNTIF(D26:AL26,11)</f>
        <v>0</v>
      </c>
      <c r="BF26" s="59">
        <f>COUNTIF(D26:AL26,12)</f>
        <v>1</v>
      </c>
      <c r="BG26" s="31">
        <f>COUNTIF(D26:AL26,13)</f>
        <v>0</v>
      </c>
      <c r="BH26" s="31">
        <f>COUNTIF(D26:AL26,14)</f>
        <v>0</v>
      </c>
      <c r="BI26" s="66">
        <f>COUNTIF(D26:AL26,15)</f>
        <v>1</v>
      </c>
      <c r="BJ26" s="31">
        <f>COUNTIF(D26:AL26,16)</f>
        <v>0</v>
      </c>
      <c r="BK26" s="31">
        <f>COUNTIF(D26:AL26,17)</f>
        <v>0</v>
      </c>
      <c r="BL26" s="31">
        <f>COUNTIF(D26:AL26,18)</f>
        <v>0</v>
      </c>
      <c r="BM26" s="31">
        <f>COUNTIF(D26:AL26,19)</f>
        <v>0</v>
      </c>
      <c r="BN26" s="31">
        <f>COUNTIF(D26:AL26,20)</f>
        <v>0</v>
      </c>
      <c r="BO26" s="31">
        <f>COUNTIF(D26:AL26,21)</f>
        <v>0</v>
      </c>
      <c r="BP26" s="31">
        <f>COUNTIF(D26:AL26,22)</f>
        <v>0</v>
      </c>
      <c r="BQ26" s="31">
        <f>COUNTIF(D26:AL26,23)</f>
        <v>0</v>
      </c>
      <c r="BR26" s="31">
        <f>COUNTIF(D26:AL26,24)</f>
        <v>0</v>
      </c>
      <c r="BS26" s="31">
        <f>COUNTIF(D26:AL26,25)</f>
        <v>0</v>
      </c>
      <c r="BT26" s="31">
        <f>COUNTIF(D26:AL26,26)</f>
        <v>0</v>
      </c>
      <c r="BU26" s="31">
        <f>COUNTIF(D26:AL26,27)</f>
        <v>0</v>
      </c>
      <c r="BV26" s="31">
        <f>COUNTIF(D26:AL26,28)</f>
        <v>0</v>
      </c>
      <c r="BW26" s="31">
        <f>COUNTIF(D26:AL26,29)</f>
        <v>0</v>
      </c>
      <c r="BX26" s="31">
        <f>COUNTIF(D26:AL26,30)</f>
        <v>0</v>
      </c>
      <c r="BY26" s="31"/>
    </row>
    <row r="27" spans="1:77" ht="11.25" customHeight="1">
      <c r="A27" s="70"/>
      <c r="B27" s="57" t="s">
        <v>48</v>
      </c>
      <c r="C27" s="28">
        <f>SUM(E27,G27,I27,K27,M27,O27,Q27,S27,U27,W27,Y27,AA27,AC27,AE27,AG27,AI27,AK27,AM27)</f>
        <v>0.5</v>
      </c>
      <c r="D27" s="21"/>
      <c r="E27" s="8"/>
      <c r="F27" s="24"/>
      <c r="G27" s="8"/>
      <c r="H27" s="24"/>
      <c r="I27" s="8"/>
      <c r="J27" s="24"/>
      <c r="K27" s="8"/>
      <c r="L27" s="24"/>
      <c r="M27" s="8"/>
      <c r="N27" s="24"/>
      <c r="O27" s="8"/>
      <c r="P27" s="24"/>
      <c r="Q27" s="8"/>
      <c r="R27" s="24"/>
      <c r="S27" s="8"/>
      <c r="T27" s="24">
        <v>10</v>
      </c>
      <c r="U27" s="8">
        <f>(19-T27)/18</f>
        <v>0.5</v>
      </c>
      <c r="V27" s="22"/>
      <c r="W27" s="8"/>
      <c r="X27" s="24"/>
      <c r="Y27" s="8"/>
      <c r="Z27" s="24"/>
      <c r="AA27" s="36"/>
      <c r="AB27" s="24"/>
      <c r="AC27" s="36"/>
      <c r="AD27" s="24"/>
      <c r="AE27" s="8"/>
      <c r="AF27" s="24"/>
      <c r="AG27" s="6"/>
      <c r="AH27" s="24"/>
      <c r="AI27" s="6"/>
      <c r="AJ27" s="24"/>
      <c r="AK27" s="6"/>
      <c r="AL27" s="24"/>
      <c r="AM27" s="8"/>
      <c r="AN27" s="12"/>
      <c r="AO27" s="14">
        <f>COUNT(D27,F27,H27,J27,L27,N27,P27,R27,T27,V27,X27,Z27,AB27,AD27,AF27,AH27,AJ27,AL27)</f>
        <v>1</v>
      </c>
      <c r="AP27" s="33">
        <f>MIN(E27,G27,I27,K27,M27,O27,Q27,S27,U27,W27,Y27,AA27,AC27,AE27,AG27,AI27,AK27,AM27)</f>
        <v>0.5</v>
      </c>
      <c r="AQ27" s="56">
        <f>C27/AO27</f>
        <v>0.5</v>
      </c>
      <c r="AR27" s="33">
        <f>MAX(E27,G27,I27,K27,M27,O27,Q27,S27,U27,W27,Y27,AA27,AC27,AE27,AG27,AI27,AK27,AM27)</f>
        <v>0.5</v>
      </c>
      <c r="AS27" s="34"/>
      <c r="AT27" s="35"/>
      <c r="AU27" s="31">
        <f>COUNTIF(D27:AL27,1)/2</f>
        <v>0</v>
      </c>
      <c r="AV27" s="31">
        <f>COUNTIF(D27:AL27,2)</f>
        <v>0</v>
      </c>
      <c r="AW27" s="31">
        <f>COUNTIF(D27:AL27,3)</f>
        <v>0</v>
      </c>
      <c r="AX27" s="31">
        <f>COUNTIF(D27:AL27,4)</f>
        <v>0</v>
      </c>
      <c r="AY27" s="31">
        <f>COUNTIF(D27:AL27,5)</f>
        <v>0</v>
      </c>
      <c r="AZ27" s="31">
        <f>COUNTIF(D27:AL27,6)</f>
        <v>0</v>
      </c>
      <c r="BA27" s="31">
        <f>COUNTIF(D27:AL27,7)</f>
        <v>0</v>
      </c>
      <c r="BB27" s="31">
        <f>COUNTIF(D27:AL27,8)</f>
        <v>0</v>
      </c>
      <c r="BC27" s="31">
        <f>COUNTIF(D27:AL27,9)</f>
        <v>0</v>
      </c>
      <c r="BD27" s="59">
        <f>COUNTIF(D27:AL27,10)</f>
        <v>1</v>
      </c>
      <c r="BE27" s="31">
        <f>COUNTIF(D27:AL27,11)</f>
        <v>0</v>
      </c>
      <c r="BF27" s="31">
        <f>COUNTIF(D27:AL27,12)</f>
        <v>0</v>
      </c>
      <c r="BG27" s="31">
        <f>COUNTIF(D27:AL27,13)</f>
        <v>0</v>
      </c>
      <c r="BH27" s="31">
        <f>COUNTIF(D27:AL27,14)</f>
        <v>0</v>
      </c>
      <c r="BI27" s="31">
        <f>COUNTIF(D27:AL27,15)</f>
        <v>0</v>
      </c>
      <c r="BJ27" s="31">
        <f>COUNTIF(D27:AL27,16)</f>
        <v>0</v>
      </c>
      <c r="BK27" s="31">
        <f>COUNTIF(D27:AL27,17)</f>
        <v>0</v>
      </c>
      <c r="BL27" s="31">
        <f>COUNTIF(D27:AL27,18)</f>
        <v>0</v>
      </c>
      <c r="BM27" s="31">
        <f>COUNTIF(D27:AL27,19)</f>
        <v>0</v>
      </c>
      <c r="BN27" s="31">
        <f>COUNTIF(D27:AL27,20)</f>
        <v>0</v>
      </c>
      <c r="BO27" s="31">
        <f>COUNTIF(D27:AL27,21)</f>
        <v>0</v>
      </c>
      <c r="BP27" s="31">
        <f>COUNTIF(D27:AL27,22)</f>
        <v>0</v>
      </c>
      <c r="BQ27" s="31">
        <f>COUNTIF(D27:AL27,23)</f>
        <v>0</v>
      </c>
      <c r="BR27" s="31">
        <f>COUNTIF(D27:AL27,24)</f>
        <v>0</v>
      </c>
      <c r="BS27" s="31">
        <f>COUNTIF(D27:AL27,25)</f>
        <v>0</v>
      </c>
      <c r="BT27" s="31">
        <f>COUNTIF(D27:AL27,26)</f>
        <v>0</v>
      </c>
      <c r="BU27" s="31">
        <f>COUNTIF(D27:AL27,27)</f>
        <v>0</v>
      </c>
      <c r="BV27" s="31">
        <f>COUNTIF(D27:AL27,28)</f>
        <v>0</v>
      </c>
      <c r="BW27" s="31">
        <f>COUNTIF(D27:AL27,29)</f>
        <v>0</v>
      </c>
      <c r="BX27" s="31">
        <f>COUNTIF(D27:AL27,30)</f>
        <v>0</v>
      </c>
      <c r="BY27" s="31"/>
    </row>
    <row r="28" spans="1:77" ht="11.25" customHeight="1">
      <c r="A28" s="70">
        <v>24</v>
      </c>
      <c r="B28" s="57" t="s">
        <v>73</v>
      </c>
      <c r="C28" s="28">
        <f>SUM(E28,G28,I28,K28,M28,O28,Q28,S28,U28,W28,Y28,AA28,AC28,AE28,AG28,AI28,AK28,AM28)</f>
        <v>0.44808184143222507</v>
      </c>
      <c r="D28" s="22"/>
      <c r="E28" s="8"/>
      <c r="F28" s="24">
        <v>16</v>
      </c>
      <c r="G28" s="8">
        <f>(18-F28)/17</f>
        <v>0.11764705882352941</v>
      </c>
      <c r="H28" s="24"/>
      <c r="I28" s="8"/>
      <c r="J28" s="24"/>
      <c r="K28" s="8"/>
      <c r="L28" s="24"/>
      <c r="M28" s="8"/>
      <c r="N28" s="24"/>
      <c r="O28" s="8"/>
      <c r="P28" s="24">
        <v>17</v>
      </c>
      <c r="Q28" s="8">
        <f>(21-P28)/20</f>
        <v>0.2</v>
      </c>
      <c r="R28" s="24"/>
      <c r="S28" s="8"/>
      <c r="T28" s="24"/>
      <c r="U28" s="8"/>
      <c r="V28" s="22"/>
      <c r="W28" s="8"/>
      <c r="X28" s="24"/>
      <c r="Y28" s="8"/>
      <c r="Z28" s="24">
        <v>21</v>
      </c>
      <c r="AA28" s="36">
        <f>(24-Z28)/23</f>
        <v>0.13043478260869565</v>
      </c>
      <c r="AB28" s="24"/>
      <c r="AC28" s="8"/>
      <c r="AD28" s="24"/>
      <c r="AE28" s="8"/>
      <c r="AF28" s="24"/>
      <c r="AG28" s="6"/>
      <c r="AH28" s="24"/>
      <c r="AI28" s="6"/>
      <c r="AJ28" s="24"/>
      <c r="AK28" s="6"/>
      <c r="AL28" s="24"/>
      <c r="AM28" s="8"/>
      <c r="AN28" s="12"/>
      <c r="AO28" s="14">
        <f>COUNT(D28,F28,H28,J28,L28,N28,P28,R28,T28,V28,X28,Z28,AB28,AD28,AF28,AH28,AJ28,AL28)</f>
        <v>3</v>
      </c>
      <c r="AP28" s="60">
        <f>MIN(E28,G28,I28,K28,M28,O28,Q28,S28,U28,W28,Y28,AA28,AC28,AE28,AG28,AI28,AK28,AM28)</f>
        <v>0.11764705882352941</v>
      </c>
      <c r="AQ28" s="63">
        <f>C28/AO28</f>
        <v>0.1493606138107417</v>
      </c>
      <c r="AR28" s="60">
        <f>MAX(E28,G28,I28,K28,M28,O28,Q28,S28,U28,W28,Y28,AA28,AC28,AE28,AG28,AI28,AK28,AM28)</f>
        <v>0.2</v>
      </c>
      <c r="AS28" s="64">
        <f>(AR28/AP28)^(1/AO28)</f>
        <v>1.193483191927337</v>
      </c>
      <c r="AT28" s="65">
        <f>MEDIAN(D28,F28,H28,J28,L28,N28,P28,R28,T28,V28,X28,Z28,AB28,AD28,AF28,AH28,AJ28,AL28)</f>
        <v>17</v>
      </c>
      <c r="AU28" s="31">
        <f>COUNTIF(D28:AL28,1)/2</f>
        <v>0</v>
      </c>
      <c r="AV28" s="31">
        <f>COUNTIF(D28:AL28,2)</f>
        <v>0</v>
      </c>
      <c r="AW28" s="31">
        <f>COUNTIF(D28:AL28,3)</f>
        <v>0</v>
      </c>
      <c r="AX28" s="31">
        <f>COUNTIF(D28:AL28,4)</f>
        <v>0</v>
      </c>
      <c r="AY28" s="31">
        <f>COUNTIF(D28:AL28,5)</f>
        <v>0</v>
      </c>
      <c r="AZ28" s="31">
        <f>COUNTIF(D28:AL28,6)</f>
        <v>0</v>
      </c>
      <c r="BA28" s="31">
        <f>COUNTIF(D28:AL28,7)</f>
        <v>0</v>
      </c>
      <c r="BB28" s="31">
        <f>COUNTIF(D28:AL28,8)</f>
        <v>0</v>
      </c>
      <c r="BC28" s="31">
        <f>COUNTIF(D28:AL28,9)</f>
        <v>0</v>
      </c>
      <c r="BD28" s="31">
        <f>COUNTIF(D28:AL28,10)</f>
        <v>0</v>
      </c>
      <c r="BE28" s="31">
        <f>COUNTIF(D28:AL28,11)</f>
        <v>0</v>
      </c>
      <c r="BF28" s="31">
        <f>COUNTIF(D28:AL28,12)</f>
        <v>0</v>
      </c>
      <c r="BG28" s="31">
        <f>COUNTIF(D28:AL28,13)</f>
        <v>0</v>
      </c>
      <c r="BH28" s="31">
        <f>COUNTIF(D28:AL28,14)</f>
        <v>0</v>
      </c>
      <c r="BI28" s="31">
        <f>COUNTIF(D28:AL28,15)</f>
        <v>0</v>
      </c>
      <c r="BJ28" s="58">
        <f>COUNTIF(D28:AL28,16)</f>
        <v>1</v>
      </c>
      <c r="BK28" s="59">
        <f>COUNTIF(D28:AL28,17)</f>
        <v>1</v>
      </c>
      <c r="BL28" s="31">
        <f>COUNTIF(D28:AL28,18)</f>
        <v>0</v>
      </c>
      <c r="BM28" s="31">
        <f>COUNTIF(D28:AL28,19)</f>
        <v>0</v>
      </c>
      <c r="BN28" s="31">
        <f>COUNTIF(D28:AL28,20)</f>
        <v>0</v>
      </c>
      <c r="BO28" s="59">
        <f>COUNTIF(D28:AL28,21)</f>
        <v>1</v>
      </c>
      <c r="BP28" s="31">
        <f>COUNTIF(D28:AL28,22)</f>
        <v>0</v>
      </c>
      <c r="BQ28" s="31">
        <f>COUNTIF(D28:AL28,23)</f>
        <v>0</v>
      </c>
      <c r="BR28" s="31">
        <f>COUNTIF(D28:AL28,24)</f>
        <v>0</v>
      </c>
      <c r="BS28" s="31">
        <f>COUNTIF(D28:AL28,25)</f>
        <v>0</v>
      </c>
      <c r="BT28" s="31">
        <f>COUNTIF(D28:AL28,26)</f>
        <v>0</v>
      </c>
      <c r="BU28" s="31">
        <f>COUNTIF(D28:AL28,27)</f>
        <v>0</v>
      </c>
      <c r="BV28" s="31">
        <f>COUNTIF(D28:AL28,28)</f>
        <v>0</v>
      </c>
      <c r="BW28" s="31">
        <f>COUNTIF(D28:AL28,29)</f>
        <v>0</v>
      </c>
      <c r="BX28" s="31">
        <f>COUNTIF(D28:AL28,30)</f>
        <v>0</v>
      </c>
      <c r="BY28" s="31"/>
    </row>
    <row r="29" spans="1:77" ht="11.25" customHeight="1">
      <c r="A29" s="70"/>
      <c r="B29" s="57" t="s">
        <v>55</v>
      </c>
      <c r="C29" s="28">
        <f>SUM(E29,G29,I29,K29,M29,O29,Q29,S29,U29,W29,Y29,AA29,AC29,AE29,AG29,AI29,AK29,AM29)</f>
        <v>0.35</v>
      </c>
      <c r="D29" s="21">
        <v>14</v>
      </c>
      <c r="E29" s="8">
        <f>(21-D29)/20</f>
        <v>0.35</v>
      </c>
      <c r="F29" s="24"/>
      <c r="G29" s="8"/>
      <c r="H29" s="24"/>
      <c r="I29" s="8"/>
      <c r="J29" s="24"/>
      <c r="K29" s="8"/>
      <c r="L29" s="24"/>
      <c r="M29" s="8"/>
      <c r="N29" s="24"/>
      <c r="O29" s="8"/>
      <c r="P29" s="24"/>
      <c r="Q29" s="8"/>
      <c r="R29" s="24"/>
      <c r="S29" s="8"/>
      <c r="T29" s="24"/>
      <c r="U29" s="8"/>
      <c r="V29" s="22"/>
      <c r="W29" s="8"/>
      <c r="X29" s="24"/>
      <c r="Y29" s="8"/>
      <c r="Z29" s="24"/>
      <c r="AA29" s="36"/>
      <c r="AB29" s="24"/>
      <c r="AC29" s="8"/>
      <c r="AD29" s="24"/>
      <c r="AE29" s="8"/>
      <c r="AF29" s="24"/>
      <c r="AG29" s="6"/>
      <c r="AH29" s="24"/>
      <c r="AI29" s="6"/>
      <c r="AJ29" s="24"/>
      <c r="AK29" s="6"/>
      <c r="AL29" s="24"/>
      <c r="AM29" s="8"/>
      <c r="AN29" s="12"/>
      <c r="AO29" s="14">
        <f>COUNT(D29,F29,H29,J29,L29,N29,P29,R29,T29,V29,X29,Z29,AB29,AD29,AF29,AH29,AJ29,AL29)</f>
        <v>1</v>
      </c>
      <c r="AP29" s="33">
        <f>MIN(E29,G29,I29,K29,M29,O29,Q29,S29,U29,W29,Y29,AA29,AC29,AE29,AG29,AI29,AK29,AM29)</f>
        <v>0.35</v>
      </c>
      <c r="AQ29" s="56">
        <f>C29/AO29</f>
        <v>0.35</v>
      </c>
      <c r="AR29" s="33">
        <f>MAX(E29,G29,I29,K29,M29,O29,Q29,S29,U29,W29,Y29,AA29,AC29,AE29,AG29,AI29,AK29,AM29)</f>
        <v>0.35</v>
      </c>
      <c r="AS29" s="34"/>
      <c r="AT29" s="35"/>
      <c r="AU29" s="31">
        <f>COUNTIF(D29:AL29,1)/2</f>
        <v>0</v>
      </c>
      <c r="AV29" s="31">
        <f>COUNTIF(D29:AL29,2)</f>
        <v>0</v>
      </c>
      <c r="AW29" s="31">
        <f>COUNTIF(D29:AL29,3)</f>
        <v>0</v>
      </c>
      <c r="AX29" s="31">
        <f>COUNTIF(D29:AL29,4)</f>
        <v>0</v>
      </c>
      <c r="AY29" s="31">
        <f>COUNTIF(D29:AL29,5)</f>
        <v>0</v>
      </c>
      <c r="AZ29" s="31">
        <f>COUNTIF(D29:AL29,6)</f>
        <v>0</v>
      </c>
      <c r="BA29" s="31">
        <f>COUNTIF(D29:AL29,7)</f>
        <v>0</v>
      </c>
      <c r="BB29" s="31">
        <f>COUNTIF(D29:AL29,8)</f>
        <v>0</v>
      </c>
      <c r="BC29" s="31">
        <f>COUNTIF(D29:AL29,9)</f>
        <v>0</v>
      </c>
      <c r="BD29" s="31">
        <f>COUNTIF(D29:AL29,10)</f>
        <v>0</v>
      </c>
      <c r="BE29" s="31">
        <f>COUNTIF(D29:AL29,11)</f>
        <v>0</v>
      </c>
      <c r="BF29" s="31">
        <f>COUNTIF(D29:AL29,12)</f>
        <v>0</v>
      </c>
      <c r="BG29" s="31">
        <f>COUNTIF(D29:AL29,13)</f>
        <v>0</v>
      </c>
      <c r="BH29" s="58">
        <f>COUNTIF(D29:AL29,14)</f>
        <v>1</v>
      </c>
      <c r="BI29" s="31">
        <f>COUNTIF(D29:AL29,15)</f>
        <v>0</v>
      </c>
      <c r="BJ29" s="31">
        <f>COUNTIF(D29:AL29,16)</f>
        <v>0</v>
      </c>
      <c r="BK29" s="31">
        <f>COUNTIF(D29:AL29,17)</f>
        <v>0</v>
      </c>
      <c r="BL29" s="31">
        <f>COUNTIF(D29:AL29,18)</f>
        <v>0</v>
      </c>
      <c r="BM29" s="31">
        <f>COUNTIF(D29:AL29,19)</f>
        <v>0</v>
      </c>
      <c r="BN29" s="31">
        <f>COUNTIF(D29:AL29,20)</f>
        <v>0</v>
      </c>
      <c r="BO29" s="31">
        <f>COUNTIF(D29:AL29,21)</f>
        <v>0</v>
      </c>
      <c r="BP29" s="31">
        <f>COUNTIF(D29:AL29,22)</f>
        <v>0</v>
      </c>
      <c r="BQ29" s="31">
        <f>COUNTIF(D29:AL29,23)</f>
        <v>0</v>
      </c>
      <c r="BR29" s="31">
        <f>COUNTIF(D29:AL29,24)</f>
        <v>0</v>
      </c>
      <c r="BS29" s="31">
        <f>COUNTIF(D29:AL29,25)</f>
        <v>0</v>
      </c>
      <c r="BT29" s="31">
        <f>COUNTIF(D29:AL29,26)</f>
        <v>0</v>
      </c>
      <c r="BU29" s="31">
        <f>COUNTIF(D29:AL29,27)</f>
        <v>0</v>
      </c>
      <c r="BV29" s="31">
        <f>COUNTIF(D29:AL29,28)</f>
        <v>0</v>
      </c>
      <c r="BW29" s="31">
        <f>COUNTIF(D29:AL29,29)</f>
        <v>0</v>
      </c>
      <c r="BX29" s="31">
        <f>COUNTIF(D29:AL29,30)</f>
        <v>0</v>
      </c>
      <c r="BY29" s="31"/>
    </row>
    <row r="30" spans="1:77" ht="11.25" customHeight="1">
      <c r="A30" s="70"/>
      <c r="B30" s="57" t="s">
        <v>64</v>
      </c>
      <c r="C30" s="28">
        <f>SUM(E30,G30,I30,K30,M30,O30,Q30,S30,U30,W30,Y30,AA30,AC30,AE30,AG30,AI30,AK30,AM30)</f>
        <v>0.34782608695652173</v>
      </c>
      <c r="D30" s="22"/>
      <c r="E30" s="8"/>
      <c r="F30" s="24"/>
      <c r="G30" s="8"/>
      <c r="H30" s="24"/>
      <c r="I30" s="8"/>
      <c r="J30" s="24"/>
      <c r="K30" s="8"/>
      <c r="L30" s="24"/>
      <c r="M30" s="8"/>
      <c r="N30" s="24"/>
      <c r="O30" s="8"/>
      <c r="P30" s="24"/>
      <c r="Q30" s="8"/>
      <c r="R30" s="24"/>
      <c r="S30" s="8"/>
      <c r="T30" s="24"/>
      <c r="U30" s="8"/>
      <c r="V30" s="22"/>
      <c r="W30" s="8"/>
      <c r="X30" s="24"/>
      <c r="Y30" s="8"/>
      <c r="Z30" s="24">
        <v>16</v>
      </c>
      <c r="AA30" s="36">
        <f>(24-Z30)/23</f>
        <v>0.34782608695652173</v>
      </c>
      <c r="AB30" s="24"/>
      <c r="AC30" s="8"/>
      <c r="AD30" s="24"/>
      <c r="AE30" s="8"/>
      <c r="AF30" s="24"/>
      <c r="AG30" s="6"/>
      <c r="AH30" s="24"/>
      <c r="AI30" s="6"/>
      <c r="AJ30" s="24"/>
      <c r="AK30" s="6"/>
      <c r="AL30" s="24"/>
      <c r="AM30" s="8"/>
      <c r="AN30" s="12"/>
      <c r="AO30" s="14">
        <f>COUNT(D30,F30,H30,J30,L30,N30,P30,R30,T30,V30,X30,Z30,AB30,AD30,AF30,AH30,AJ30,AL30)</f>
        <v>1</v>
      </c>
      <c r="AP30" s="33">
        <f>MIN(E30,G30,I30,K30,M30,O30,Q30,S30,U30,W30,Y30,AA30,AC30,AE30,AG30,AI30,AK30,AM30)</f>
        <v>0.34782608695652173</v>
      </c>
      <c r="AQ30" s="56">
        <f>C30/AO30</f>
        <v>0.34782608695652173</v>
      </c>
      <c r="AR30" s="33">
        <f>MAX(E30,G30,I30,K30,M30,O30,Q30,S30,U30,W30,Y30,AA30,AC30,AE30,AG30,AI30,AK30,AM30)</f>
        <v>0.34782608695652173</v>
      </c>
      <c r="AS30" s="34"/>
      <c r="AT30" s="35"/>
      <c r="AU30" s="31">
        <f>COUNTIF(D30:AL30,1)/2</f>
        <v>0</v>
      </c>
      <c r="AV30" s="31">
        <f>COUNTIF(D30:AL30,2)</f>
        <v>0</v>
      </c>
      <c r="AW30" s="31">
        <f>COUNTIF(D30:AL30,3)</f>
        <v>0</v>
      </c>
      <c r="AX30" s="31">
        <f>COUNTIF(D30:AL30,4)</f>
        <v>0</v>
      </c>
      <c r="AY30" s="31">
        <f>COUNTIF(D30:AL30,5)</f>
        <v>0</v>
      </c>
      <c r="AZ30" s="31">
        <f>COUNTIF(D30:AL30,6)</f>
        <v>0</v>
      </c>
      <c r="BA30" s="31">
        <f>COUNTIF(D30:AL30,7)</f>
        <v>0</v>
      </c>
      <c r="BB30" s="31">
        <f>COUNTIF(D30:AL30,8)</f>
        <v>0</v>
      </c>
      <c r="BC30" s="31">
        <f>COUNTIF(D30:AL30,9)</f>
        <v>0</v>
      </c>
      <c r="BD30" s="31">
        <f>COUNTIF(D30:AL30,10)</f>
        <v>0</v>
      </c>
      <c r="BE30" s="31">
        <f>COUNTIF(D30:AL30,11)</f>
        <v>0</v>
      </c>
      <c r="BF30" s="31">
        <f>COUNTIF(D30:AL30,12)</f>
        <v>0</v>
      </c>
      <c r="BG30" s="31">
        <f>COUNTIF(D30:AL30,13)</f>
        <v>0</v>
      </c>
      <c r="BH30" s="31">
        <f>COUNTIF(D30:AL30,14)</f>
        <v>0</v>
      </c>
      <c r="BI30" s="31">
        <f>COUNTIF(D30:AL30,15)</f>
        <v>0</v>
      </c>
      <c r="BJ30" s="59">
        <f>COUNTIF(D30:AL30,16)</f>
        <v>1</v>
      </c>
      <c r="BK30" s="31">
        <f>COUNTIF(D30:AL30,17)</f>
        <v>0</v>
      </c>
      <c r="BL30" s="31">
        <f>COUNTIF(D30:AL30,18)</f>
        <v>0</v>
      </c>
      <c r="BM30" s="31">
        <f>COUNTIF(D30:AL30,19)</f>
        <v>0</v>
      </c>
      <c r="BN30" s="31">
        <f>COUNTIF(D30:AL30,20)</f>
        <v>0</v>
      </c>
      <c r="BO30" s="31">
        <f>COUNTIF(D30:AL30,21)</f>
        <v>0</v>
      </c>
      <c r="BP30" s="31">
        <f>COUNTIF(D30:AL30,22)</f>
        <v>0</v>
      </c>
      <c r="BQ30" s="31">
        <f>COUNTIF(D30:AL30,23)</f>
        <v>0</v>
      </c>
      <c r="BR30" s="31">
        <f>COUNTIF(D30:AL30,24)</f>
        <v>0</v>
      </c>
      <c r="BS30" s="31">
        <f>COUNTIF(D30:AL30,25)</f>
        <v>0</v>
      </c>
      <c r="BT30" s="31">
        <f>COUNTIF(D30:AL30,26)</f>
        <v>0</v>
      </c>
      <c r="BU30" s="31">
        <f>COUNTIF(D30:AL30,27)</f>
        <v>0</v>
      </c>
      <c r="BV30" s="31">
        <f>COUNTIF(D30:AL30,28)</f>
        <v>0</v>
      </c>
      <c r="BW30" s="31">
        <f>COUNTIF(D30:AL30,29)</f>
        <v>0</v>
      </c>
      <c r="BX30" s="31">
        <f>COUNTIF(D30:AL30,30)</f>
        <v>0</v>
      </c>
      <c r="BY30" s="31"/>
    </row>
    <row r="31" spans="1:77" ht="11.25" customHeight="1">
      <c r="A31" s="70">
        <v>25</v>
      </c>
      <c r="B31" s="18" t="s">
        <v>71</v>
      </c>
      <c r="C31" s="28">
        <f>SUM(E31,G31,I31,K31,M31,O31,Q31,S31,U31,W31,Y31,AA31,AC31,AE31,AG31,AI31,AK31,AM31)</f>
        <v>0.27647058823529413</v>
      </c>
      <c r="D31" s="21">
        <v>20</v>
      </c>
      <c r="E31" s="8">
        <f>(21-D31)/20</f>
        <v>0.05</v>
      </c>
      <c r="F31" s="24">
        <v>17</v>
      </c>
      <c r="G31" s="8">
        <f>(18-F31)/17</f>
        <v>0.058823529411764705</v>
      </c>
      <c r="H31" s="24">
        <v>16</v>
      </c>
      <c r="I31" s="8">
        <f>(18-H31)/17</f>
        <v>0.11764705882352941</v>
      </c>
      <c r="J31" s="24"/>
      <c r="K31" s="8"/>
      <c r="L31" s="24"/>
      <c r="M31" s="8"/>
      <c r="N31" s="24"/>
      <c r="O31" s="8"/>
      <c r="P31" s="24">
        <v>20</v>
      </c>
      <c r="Q31" s="8">
        <f>(21-P31)/20</f>
        <v>0.05</v>
      </c>
      <c r="R31" s="24"/>
      <c r="S31" s="8"/>
      <c r="T31" s="24"/>
      <c r="U31" s="8"/>
      <c r="V31" s="22"/>
      <c r="W31" s="8"/>
      <c r="X31" s="24"/>
      <c r="Y31" s="8"/>
      <c r="Z31" s="24"/>
      <c r="AA31" s="36"/>
      <c r="AB31" s="24"/>
      <c r="AC31" s="36"/>
      <c r="AD31" s="24"/>
      <c r="AE31" s="8"/>
      <c r="AF31" s="24"/>
      <c r="AG31" s="6"/>
      <c r="AH31" s="24"/>
      <c r="AI31" s="6"/>
      <c r="AJ31" s="24"/>
      <c r="AK31" s="6"/>
      <c r="AL31" s="24"/>
      <c r="AM31" s="8"/>
      <c r="AN31" s="12"/>
      <c r="AO31" s="14">
        <f>COUNT(D31,F31,H31,J31,L31,N31,P31,R31,T31,V31,X31,Z31,AB31,AD31,AF31,AH31,AJ31,AL31)</f>
        <v>4</v>
      </c>
      <c r="AP31" s="60">
        <f>MIN(E31,G31,I31,K31,M31,O31,Q31,S31,U31,W31,Y31,AA31,AC31,AE31,AG31,AI31,AK31,AM31)</f>
        <v>0.05</v>
      </c>
      <c r="AQ31" s="63">
        <f>C31/AO31</f>
        <v>0.06911764705882353</v>
      </c>
      <c r="AR31" s="60">
        <f>MAX(E31,G31,I31,K31,M31,O31,Q31,S31,U31,W31,Y31,AA31,AC31,AE31,AG31,AI31,AK31,AM31)</f>
        <v>0.11764705882352941</v>
      </c>
      <c r="AS31" s="64">
        <f>(AR31/AP31)^(1/AO31)</f>
        <v>1.2385192681968016</v>
      </c>
      <c r="AT31" s="65">
        <f>MEDIAN(D31,F31,H31,J31,L31,N31,P31,R31,T31,V31,X31,Z31,AB31,AD31,AF31,AH31,AJ31,AL31)</f>
        <v>18.5</v>
      </c>
      <c r="AU31" s="31">
        <f>COUNTIF(D31:AL31,1)/2</f>
        <v>0</v>
      </c>
      <c r="AV31" s="31">
        <f>COUNTIF(D31:AL31,2)</f>
        <v>0</v>
      </c>
      <c r="AW31" s="31">
        <f>COUNTIF(D31:AL31,3)</f>
        <v>0</v>
      </c>
      <c r="AX31" s="31">
        <f>COUNTIF(D31:AL31,4)</f>
        <v>0</v>
      </c>
      <c r="AY31" s="31">
        <f>COUNTIF(D31:AL31,5)</f>
        <v>0</v>
      </c>
      <c r="AZ31" s="31">
        <f>COUNTIF(D31:AL31,6)</f>
        <v>0</v>
      </c>
      <c r="BA31" s="31">
        <f>COUNTIF(D31:AL31,7)</f>
        <v>0</v>
      </c>
      <c r="BB31" s="31">
        <f>COUNTIF(D31:AL31,8)</f>
        <v>0</v>
      </c>
      <c r="BC31" s="31">
        <f>COUNTIF(D31:AL31,9)</f>
        <v>0</v>
      </c>
      <c r="BD31" s="31">
        <f>COUNTIF(D31:AL31,10)</f>
        <v>0</v>
      </c>
      <c r="BE31" s="31">
        <f>COUNTIF(D31:AL31,11)</f>
        <v>0</v>
      </c>
      <c r="BF31" s="31">
        <f>COUNTIF(D31:AL31,12)</f>
        <v>0</v>
      </c>
      <c r="BG31" s="31">
        <f>COUNTIF(D31:AL31,13)</f>
        <v>0</v>
      </c>
      <c r="BH31" s="31">
        <f>COUNTIF(D31:AL31,14)</f>
        <v>0</v>
      </c>
      <c r="BI31" s="31">
        <f>COUNTIF(D31:AL31,15)</f>
        <v>0</v>
      </c>
      <c r="BJ31" s="59">
        <f>COUNTIF(D31:AL31,16)</f>
        <v>1</v>
      </c>
      <c r="BK31" s="58">
        <f>COUNTIF(D31:AL31,17)</f>
        <v>1</v>
      </c>
      <c r="BL31" s="31">
        <f>COUNTIF(D31:AL31,18)</f>
        <v>0</v>
      </c>
      <c r="BM31" s="31">
        <f>COUNTIF(D31:AL31,19)</f>
        <v>0</v>
      </c>
      <c r="BN31" s="58">
        <f>COUNTIF(D31:AL31,20)</f>
        <v>2</v>
      </c>
      <c r="BO31" s="31">
        <f>COUNTIF(D31:AL31,21)</f>
        <v>0</v>
      </c>
      <c r="BP31" s="31">
        <f>COUNTIF(D31:AL31,22)</f>
        <v>0</v>
      </c>
      <c r="BQ31" s="31">
        <f>COUNTIF(D31:AL31,23)</f>
        <v>0</v>
      </c>
      <c r="BR31" s="31">
        <f>COUNTIF(D31:AL31,24)</f>
        <v>0</v>
      </c>
      <c r="BS31" s="31">
        <f>COUNTIF(D31:AL31,25)</f>
        <v>0</v>
      </c>
      <c r="BT31" s="31">
        <f>COUNTIF(D31:AL31,26)</f>
        <v>0</v>
      </c>
      <c r="BU31" s="31">
        <f>COUNTIF(D31:AL31,27)</f>
        <v>0</v>
      </c>
      <c r="BV31" s="31">
        <f>COUNTIF(D31:AL31,28)</f>
        <v>0</v>
      </c>
      <c r="BW31" s="31">
        <f>COUNTIF(D31:AL31,29)</f>
        <v>0</v>
      </c>
      <c r="BX31" s="31">
        <f>COUNTIF(D31:AL31,30)</f>
        <v>0</v>
      </c>
      <c r="BY31" s="31"/>
    </row>
    <row r="32" spans="1:77" ht="11.25" customHeight="1">
      <c r="A32" s="70"/>
      <c r="B32" s="57" t="s">
        <v>83</v>
      </c>
      <c r="C32" s="28">
        <f>SUM(E32,G32,I32,K32,M32,O32,Q32,S32,U32,W32,Y32,AA32,AC32,AE32,AG32,AI32,AK32,AM32)</f>
        <v>0.2727272727272727</v>
      </c>
      <c r="D32" s="21"/>
      <c r="E32" s="8"/>
      <c r="F32" s="24"/>
      <c r="G32" s="8"/>
      <c r="H32" s="24"/>
      <c r="I32" s="8"/>
      <c r="J32" s="24"/>
      <c r="K32" s="8"/>
      <c r="L32" s="24"/>
      <c r="M32" s="8"/>
      <c r="N32" s="24"/>
      <c r="O32" s="8"/>
      <c r="P32" s="24"/>
      <c r="Q32" s="8"/>
      <c r="R32" s="24"/>
      <c r="S32" s="8"/>
      <c r="T32" s="24"/>
      <c r="U32" s="8"/>
      <c r="V32" s="22"/>
      <c r="W32" s="8"/>
      <c r="X32" s="24">
        <v>17</v>
      </c>
      <c r="Y32" s="8">
        <f>(23-X32)/22</f>
        <v>0.2727272727272727</v>
      </c>
      <c r="Z32" s="24"/>
      <c r="AA32" s="36"/>
      <c r="AB32" s="24"/>
      <c r="AC32" s="8"/>
      <c r="AD32" s="24"/>
      <c r="AE32" s="8"/>
      <c r="AF32" s="24"/>
      <c r="AG32" s="6"/>
      <c r="AH32" s="24"/>
      <c r="AI32" s="6"/>
      <c r="AJ32" s="24"/>
      <c r="AK32" s="6"/>
      <c r="AL32" s="24"/>
      <c r="AM32" s="8"/>
      <c r="AN32" s="12"/>
      <c r="AO32" s="14">
        <f>COUNT(D32,F32,H32,J32,L32,N32,P32,R32,T32,V32,X32,Z32,AB32,AD32,AF32,AH32,AJ32,AL32)</f>
        <v>1</v>
      </c>
      <c r="AP32" s="33">
        <f>MIN(E32,G32,I32,K32,M32,O32,Q32,S32,U32,W32,Y32,AA32,AC32,AE32,AG32,AI32,AK32,AM32)</f>
        <v>0.2727272727272727</v>
      </c>
      <c r="AQ32" s="56">
        <f>C32/AO32</f>
        <v>0.2727272727272727</v>
      </c>
      <c r="AR32" s="33">
        <f>MAX(E32,G32,I32,K32,M32,O32,Q32,S32,U32,W32,Y32,AA32,AC32,AE32,AG32,AI32,AK32,AM32)</f>
        <v>0.2727272727272727</v>
      </c>
      <c r="AS32" s="34"/>
      <c r="AT32" s="35"/>
      <c r="AU32" s="31">
        <f>COUNTIF(D32:AL32,1)/2</f>
        <v>0</v>
      </c>
      <c r="AV32" s="31">
        <f>COUNTIF(D32:AL32,2)</f>
        <v>0</v>
      </c>
      <c r="AW32" s="31">
        <f>COUNTIF(D32:AL32,3)</f>
        <v>0</v>
      </c>
      <c r="AX32" s="31">
        <f>COUNTIF(D32:AL32,4)</f>
        <v>0</v>
      </c>
      <c r="AY32" s="31">
        <f>COUNTIF(D32:AL32,5)</f>
        <v>0</v>
      </c>
      <c r="AZ32" s="31">
        <f>COUNTIF(D32:AL32,6)</f>
        <v>0</v>
      </c>
      <c r="BA32" s="31">
        <f>COUNTIF(D32:AL32,7)</f>
        <v>0</v>
      </c>
      <c r="BB32" s="31">
        <f>COUNTIF(D32:AL32,8)</f>
        <v>0</v>
      </c>
      <c r="BC32" s="31">
        <f>COUNTIF(D32:AL32,9)</f>
        <v>0</v>
      </c>
      <c r="BD32" s="31">
        <f>COUNTIF(D32:AL32,10)</f>
        <v>0</v>
      </c>
      <c r="BE32" s="31">
        <f>COUNTIF(D32:AL32,11)</f>
        <v>0</v>
      </c>
      <c r="BF32" s="31">
        <f>COUNTIF(D32:AL32,12)</f>
        <v>0</v>
      </c>
      <c r="BG32" s="31">
        <f>COUNTIF(D32:AL32,13)</f>
        <v>0</v>
      </c>
      <c r="BH32" s="31">
        <f>COUNTIF(D32:AL32,14)</f>
        <v>0</v>
      </c>
      <c r="BI32" s="31">
        <f>COUNTIF(D32:AL32,15)</f>
        <v>0</v>
      </c>
      <c r="BJ32" s="31">
        <f>COUNTIF(D32:AL32,16)</f>
        <v>0</v>
      </c>
      <c r="BK32" s="66">
        <f>COUNTIF(D32:AL32,17)</f>
        <v>1</v>
      </c>
      <c r="BL32" s="31">
        <f>COUNTIF(D32:AL32,18)</f>
        <v>0</v>
      </c>
      <c r="BM32" s="31">
        <f>COUNTIF(D32:AL32,19)</f>
        <v>0</v>
      </c>
      <c r="BN32" s="31">
        <f>COUNTIF(D32:AL32,20)</f>
        <v>0</v>
      </c>
      <c r="BO32" s="31">
        <f>COUNTIF(D32:AL32,21)</f>
        <v>0</v>
      </c>
      <c r="BP32" s="31">
        <f>COUNTIF(D32:AL32,22)</f>
        <v>0</v>
      </c>
      <c r="BQ32" s="31">
        <f>COUNTIF(D32:AL32,23)</f>
        <v>0</v>
      </c>
      <c r="BR32" s="31">
        <f>COUNTIF(D32:AL32,24)</f>
        <v>0</v>
      </c>
      <c r="BS32" s="31">
        <f>COUNTIF(D32:AL32,25)</f>
        <v>0</v>
      </c>
      <c r="BT32" s="31">
        <f>COUNTIF(D32:AL32,26)</f>
        <v>0</v>
      </c>
      <c r="BU32" s="31">
        <f>COUNTIF(D32:AL32,27)</f>
        <v>0</v>
      </c>
      <c r="BV32" s="31">
        <f>COUNTIF(D32:AL32,28)</f>
        <v>0</v>
      </c>
      <c r="BW32" s="31">
        <f>COUNTIF(D32:AL32,29)</f>
        <v>0</v>
      </c>
      <c r="BX32" s="31">
        <f>COUNTIF(D32:AL32,30)</f>
        <v>0</v>
      </c>
      <c r="BY32" s="31"/>
    </row>
    <row r="33" spans="1:77" ht="11.25" customHeight="1">
      <c r="A33" s="70"/>
      <c r="B33" s="57" t="s">
        <v>84</v>
      </c>
      <c r="C33" s="28">
        <f>SUM(E33,G33,I33,K33,M33,O33,Q33,S33,U33,W33,Y33,AA33,AC33,AE33,AG33,AI33,AK33,AM33)</f>
        <v>0.13636363636363635</v>
      </c>
      <c r="D33" s="21"/>
      <c r="E33" s="8"/>
      <c r="F33" s="24"/>
      <c r="G33" s="8"/>
      <c r="H33" s="24"/>
      <c r="I33" s="8"/>
      <c r="J33" s="24"/>
      <c r="K33" s="8"/>
      <c r="L33" s="24"/>
      <c r="M33" s="8"/>
      <c r="N33" s="24"/>
      <c r="O33" s="8"/>
      <c r="P33" s="24"/>
      <c r="Q33" s="8"/>
      <c r="R33" s="24"/>
      <c r="S33" s="8"/>
      <c r="T33" s="24"/>
      <c r="U33" s="8"/>
      <c r="V33" s="22"/>
      <c r="W33" s="8"/>
      <c r="X33" s="24">
        <v>20</v>
      </c>
      <c r="Y33" s="8">
        <f>(23-X33)/22</f>
        <v>0.13636363636363635</v>
      </c>
      <c r="Z33" s="24"/>
      <c r="AA33" s="36"/>
      <c r="AB33" s="24"/>
      <c r="AC33" s="8"/>
      <c r="AD33" s="24"/>
      <c r="AE33" s="8"/>
      <c r="AF33" s="24"/>
      <c r="AG33" s="6"/>
      <c r="AH33" s="24"/>
      <c r="AI33" s="6"/>
      <c r="AJ33" s="24"/>
      <c r="AK33" s="6"/>
      <c r="AL33" s="24"/>
      <c r="AM33" s="8"/>
      <c r="AN33" s="12"/>
      <c r="AO33" s="14">
        <f>COUNT(D33,F33,H33,J33,L33,N33,P33,R33,T33,V33,X33,Z33,AB33,AD33,AF33,AH33,AJ33,AL33)</f>
        <v>1</v>
      </c>
      <c r="AP33" s="33">
        <f>MIN(E33,G33,I33,K33,M33,O33,Q33,S33,U33,W33,Y33,AA33,AC33,AE33,AG33,AI33,AK33,AM33)</f>
        <v>0.13636363636363635</v>
      </c>
      <c r="AQ33" s="56">
        <f>C33/AO33</f>
        <v>0.13636363636363635</v>
      </c>
      <c r="AR33" s="33">
        <f>MAX(E33,G33,I33,K33,M33,O33,Q33,S33,U33,W33,Y33,AA33,AC33,AE33,AG33,AI33,AK33,AM33)</f>
        <v>0.13636363636363635</v>
      </c>
      <c r="AS33" s="34"/>
      <c r="AT33" s="35"/>
      <c r="AU33" s="31">
        <f>COUNTIF(D33:AL33,1)/2</f>
        <v>0</v>
      </c>
      <c r="AV33" s="31">
        <f>COUNTIF(D33:AL33,2)</f>
        <v>0</v>
      </c>
      <c r="AW33" s="31">
        <f>COUNTIF(D33:AL33,3)</f>
        <v>0</v>
      </c>
      <c r="AX33" s="31">
        <f>COUNTIF(D33:AL33,4)</f>
        <v>0</v>
      </c>
      <c r="AY33" s="31">
        <f>COUNTIF(D33:AL33,5)</f>
        <v>0</v>
      </c>
      <c r="AZ33" s="31">
        <f>COUNTIF(D33:AL33,6)</f>
        <v>0</v>
      </c>
      <c r="BA33" s="31">
        <f>COUNTIF(D33:AL33,7)</f>
        <v>0</v>
      </c>
      <c r="BB33" s="31">
        <f>COUNTIF(D33:AL33,8)</f>
        <v>0</v>
      </c>
      <c r="BC33" s="31">
        <f>COUNTIF(D33:AL33,9)</f>
        <v>0</v>
      </c>
      <c r="BD33" s="31">
        <f>COUNTIF(D33:AL33,10)</f>
        <v>0</v>
      </c>
      <c r="BE33" s="31">
        <f>COUNTIF(D33:AL33,11)</f>
        <v>0</v>
      </c>
      <c r="BF33" s="31">
        <f>COUNTIF(D33:AL33,12)</f>
        <v>0</v>
      </c>
      <c r="BG33" s="31">
        <f>COUNTIF(D33:AL33,13)</f>
        <v>0</v>
      </c>
      <c r="BH33" s="31">
        <f>COUNTIF(D33:AL33,14)</f>
        <v>0</v>
      </c>
      <c r="BI33" s="31">
        <f>COUNTIF(D33:AL33,15)</f>
        <v>0</v>
      </c>
      <c r="BJ33" s="31">
        <f>COUNTIF(D33:AL33,16)</f>
        <v>0</v>
      </c>
      <c r="BK33" s="31">
        <f>COUNTIF(D33:AL33,17)</f>
        <v>0</v>
      </c>
      <c r="BL33" s="31">
        <f>COUNTIF(D33:AL33,18)</f>
        <v>0</v>
      </c>
      <c r="BM33" s="31">
        <f>COUNTIF(D33:AL33,19)</f>
        <v>0</v>
      </c>
      <c r="BN33" s="66">
        <f>COUNTIF(D33:AL33,20)</f>
        <v>1</v>
      </c>
      <c r="BO33" s="31">
        <f>COUNTIF(D33:AL33,21)</f>
        <v>0</v>
      </c>
      <c r="BP33" s="31">
        <f>COUNTIF(D33:AL33,22)</f>
        <v>0</v>
      </c>
      <c r="BQ33" s="31">
        <f>COUNTIF(D33:AL33,23)</f>
        <v>0</v>
      </c>
      <c r="BR33" s="31">
        <f>COUNTIF(D33:AL33,24)</f>
        <v>0</v>
      </c>
      <c r="BS33" s="31">
        <f>COUNTIF(D33:AL33,25)</f>
        <v>0</v>
      </c>
      <c r="BT33" s="31">
        <f>COUNTIF(D33:AL33,26)</f>
        <v>0</v>
      </c>
      <c r="BU33" s="31">
        <f>COUNTIF(D33:AL33,27)</f>
        <v>0</v>
      </c>
      <c r="BV33" s="31">
        <f>COUNTIF(D33:AL33,28)</f>
        <v>0</v>
      </c>
      <c r="BW33" s="31">
        <f>COUNTIF(D33:AL33,29)</f>
        <v>0</v>
      </c>
      <c r="BX33" s="31">
        <f>COUNTIF(D33:AL33,30)</f>
        <v>0</v>
      </c>
      <c r="BY33" s="31"/>
    </row>
    <row r="34" spans="1:77" ht="11.25" customHeight="1">
      <c r="A34" s="70"/>
      <c r="B34" s="57" t="s">
        <v>56</v>
      </c>
      <c r="C34" s="28">
        <f>SUM(E34,G34,I34,K34,M34,O34,Q34,S34,U34,W34,Y34,AA34,AC34,AE34,AG34,AI34,AK34,AM34)</f>
        <v>0.043478260869565216</v>
      </c>
      <c r="D34" s="21"/>
      <c r="E34" s="8"/>
      <c r="F34" s="24"/>
      <c r="G34" s="8"/>
      <c r="H34" s="24"/>
      <c r="I34" s="8"/>
      <c r="J34" s="24"/>
      <c r="K34" s="8"/>
      <c r="L34" s="24"/>
      <c r="M34" s="8"/>
      <c r="N34" s="24"/>
      <c r="O34" s="8"/>
      <c r="P34" s="24"/>
      <c r="Q34" s="8"/>
      <c r="R34" s="24"/>
      <c r="S34" s="8"/>
      <c r="T34" s="24"/>
      <c r="U34" s="8"/>
      <c r="V34" s="22"/>
      <c r="W34" s="8"/>
      <c r="X34" s="24"/>
      <c r="Y34" s="8"/>
      <c r="Z34" s="24">
        <v>23</v>
      </c>
      <c r="AA34" s="36">
        <f>(24-Z34)/23</f>
        <v>0.043478260869565216</v>
      </c>
      <c r="AB34" s="24"/>
      <c r="AC34" s="8"/>
      <c r="AD34" s="24"/>
      <c r="AE34" s="8"/>
      <c r="AF34" s="24"/>
      <c r="AG34" s="6"/>
      <c r="AH34" s="24"/>
      <c r="AI34" s="6"/>
      <c r="AJ34" s="24"/>
      <c r="AK34" s="6"/>
      <c r="AL34" s="24"/>
      <c r="AM34" s="8"/>
      <c r="AN34" s="12"/>
      <c r="AO34" s="14">
        <f>COUNT(D34,F34,H34,J34,L34,N34,P34,R34,T34,V34,X34,Z34,AB34,AD34,AF34,AH34,AJ34,AL34)</f>
        <v>1</v>
      </c>
      <c r="AP34" s="33">
        <f>MIN(E34,G34,I34,K34,M34,O34,Q34,S34,U34,W34,Y34,AA34,AC34,AE34,AG34,AI34,AK34,AM34)</f>
        <v>0.043478260869565216</v>
      </c>
      <c r="AQ34" s="56">
        <f>C34/AO34</f>
        <v>0.043478260869565216</v>
      </c>
      <c r="AR34" s="33">
        <f>MAX(E34,G34,I34,K34,M34,O34,Q34,S34,U34,W34,Y34,AA34,AC34,AE34,AG34,AI34,AK34,AM34)</f>
        <v>0.043478260869565216</v>
      </c>
      <c r="AS34" s="64"/>
      <c r="AT34" s="65"/>
      <c r="AU34" s="31">
        <f>COUNTIF(D34:AL34,1)/2</f>
        <v>0</v>
      </c>
      <c r="AV34" s="31">
        <f>COUNTIF(D34:AL34,2)</f>
        <v>0</v>
      </c>
      <c r="AW34" s="31">
        <f>COUNTIF(D34:AL34,3)</f>
        <v>0</v>
      </c>
      <c r="AX34" s="31">
        <f>COUNTIF(D34:AL34,4)</f>
        <v>0</v>
      </c>
      <c r="AY34" s="31">
        <f>COUNTIF(D34:AL34,5)</f>
        <v>0</v>
      </c>
      <c r="AZ34" s="31">
        <f>COUNTIF(D34:AL34,6)</f>
        <v>0</v>
      </c>
      <c r="BA34" s="31">
        <f>COUNTIF(D34:AL34,7)</f>
        <v>0</v>
      </c>
      <c r="BB34" s="31">
        <f>COUNTIF(D34:AL34,8)</f>
        <v>0</v>
      </c>
      <c r="BC34" s="31">
        <f>COUNTIF(D34:AL34,9)</f>
        <v>0</v>
      </c>
      <c r="BD34" s="31">
        <f>COUNTIF(D34:AL34,10)</f>
        <v>0</v>
      </c>
      <c r="BE34" s="31">
        <f>COUNTIF(D34:AL34,11)</f>
        <v>0</v>
      </c>
      <c r="BF34" s="31">
        <f>COUNTIF(D34:AL34,12)</f>
        <v>0</v>
      </c>
      <c r="BG34" s="31">
        <f>COUNTIF(D34:AL34,13)</f>
        <v>0</v>
      </c>
      <c r="BH34" s="31">
        <f>COUNTIF(D34:AL34,14)</f>
        <v>0</v>
      </c>
      <c r="BI34" s="31">
        <f>COUNTIF(D34:AL34,15)</f>
        <v>0</v>
      </c>
      <c r="BJ34" s="31">
        <f>COUNTIF(D34:AL34,16)</f>
        <v>0</v>
      </c>
      <c r="BK34" s="31">
        <f>COUNTIF(D34:AL34,17)</f>
        <v>0</v>
      </c>
      <c r="BL34" s="31">
        <f>COUNTIF(D34:AL34,18)</f>
        <v>0</v>
      </c>
      <c r="BM34" s="31">
        <f>COUNTIF(D34:AL34,19)</f>
        <v>0</v>
      </c>
      <c r="BN34" s="31">
        <f>COUNTIF(D34:AL34,20)</f>
        <v>0</v>
      </c>
      <c r="BO34" s="31">
        <f>COUNTIF(D34:AL34,21)</f>
        <v>0</v>
      </c>
      <c r="BP34" s="31">
        <f>COUNTIF(D34:AL34,22)</f>
        <v>0</v>
      </c>
      <c r="BQ34" s="59">
        <f>COUNTIF(D34:AL34,23)</f>
        <v>1</v>
      </c>
      <c r="BR34" s="31">
        <f>COUNTIF(D34:AL34,24)</f>
        <v>0</v>
      </c>
      <c r="BS34" s="31">
        <f>COUNTIF(D34:AL34,25)</f>
        <v>0</v>
      </c>
      <c r="BT34" s="31">
        <f>COUNTIF(D34:AL34,26)</f>
        <v>0</v>
      </c>
      <c r="BU34" s="31">
        <f>COUNTIF(D34:AL34,27)</f>
        <v>0</v>
      </c>
      <c r="BV34" s="31">
        <f>COUNTIF(D34:AL34,28)</f>
        <v>0</v>
      </c>
      <c r="BW34" s="31">
        <f>COUNTIF(D34:AL34,29)</f>
        <v>0</v>
      </c>
      <c r="BX34" s="31">
        <f>COUNTIF(D34:AL34,30)</f>
        <v>0</v>
      </c>
      <c r="BY34" s="31"/>
    </row>
    <row r="35" spans="1:77" s="37" customFormat="1" ht="11.25" customHeight="1">
      <c r="A35" s="38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42"/>
      <c r="N35" s="43"/>
      <c r="O35" s="42"/>
      <c r="P35" s="43"/>
      <c r="Q35" s="42"/>
      <c r="R35" s="43"/>
      <c r="S35" s="42"/>
      <c r="T35" s="43"/>
      <c r="U35" s="42"/>
      <c r="V35" s="43"/>
      <c r="W35" s="42"/>
      <c r="X35" s="43"/>
      <c r="Y35" s="42"/>
      <c r="Z35" s="43"/>
      <c r="AA35" s="42"/>
      <c r="AB35" s="43"/>
      <c r="AC35" s="42"/>
      <c r="AD35" s="43"/>
      <c r="AE35" s="42"/>
      <c r="AF35" s="43"/>
      <c r="AG35" s="42"/>
      <c r="AH35" s="43"/>
      <c r="AI35" s="42"/>
      <c r="AJ35" s="43"/>
      <c r="AK35" s="42"/>
      <c r="AL35" s="43"/>
      <c r="AM35" s="42"/>
      <c r="AN35" s="42"/>
      <c r="AO35" s="43"/>
      <c r="AP35" s="44"/>
      <c r="AQ35" s="45"/>
      <c r="AR35" s="44"/>
      <c r="AS35" s="44"/>
      <c r="AT35" s="46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39"/>
    </row>
    <row r="36" ht="11.25" customHeight="1">
      <c r="B36" s="54"/>
    </row>
    <row r="37" spans="1:77" s="37" customFormat="1" ht="11.25" customHeight="1">
      <c r="A37" s="40"/>
      <c r="B37" s="54"/>
      <c r="C37" s="48"/>
      <c r="D37" s="49"/>
      <c r="E37" s="48"/>
      <c r="F37" s="49"/>
      <c r="G37" s="48"/>
      <c r="H37" s="49"/>
      <c r="I37" s="48"/>
      <c r="J37" s="49"/>
      <c r="K37" s="48"/>
      <c r="L37" s="49"/>
      <c r="M37" s="48"/>
      <c r="N37" s="49"/>
      <c r="O37" s="48"/>
      <c r="P37" s="49"/>
      <c r="Q37" s="48"/>
      <c r="R37" s="49"/>
      <c r="S37" s="48"/>
      <c r="T37" s="49"/>
      <c r="U37" s="48"/>
      <c r="V37" s="49"/>
      <c r="W37" s="48"/>
      <c r="X37" s="49"/>
      <c r="Y37" s="48"/>
      <c r="Z37" s="49"/>
      <c r="AA37" s="48"/>
      <c r="AB37" s="49"/>
      <c r="AC37" s="48"/>
      <c r="AD37" s="49"/>
      <c r="AE37" s="48"/>
      <c r="AF37" s="49"/>
      <c r="AG37" s="48"/>
      <c r="AH37" s="49"/>
      <c r="AI37" s="48"/>
      <c r="AJ37" s="49"/>
      <c r="AK37" s="48"/>
      <c r="AL37" s="49"/>
      <c r="AM37" s="48"/>
      <c r="AN37" s="48"/>
      <c r="AO37" s="49"/>
      <c r="AP37" s="50"/>
      <c r="AQ37" s="51"/>
      <c r="AR37" s="50"/>
      <c r="AS37" s="50"/>
      <c r="AT37" s="52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41"/>
    </row>
    <row r="38" spans="2:3" ht="11.25" customHeight="1">
      <c r="B38" s="54"/>
      <c r="C38" s="32"/>
    </row>
    <row r="39" ht="11.25" customHeight="1">
      <c r="B39" s="54"/>
    </row>
    <row r="40" ht="11.25" customHeight="1">
      <c r="B40" s="54"/>
    </row>
    <row r="41" ht="11.25" customHeight="1">
      <c r="B41" s="30"/>
    </row>
    <row r="42" ht="11.25" customHeight="1">
      <c r="B42" s="30"/>
    </row>
    <row r="43" ht="11.25" customHeight="1">
      <c r="B43" s="30"/>
    </row>
    <row r="44" ht="11.25" customHeight="1">
      <c r="B44" s="30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</sheetData>
  <mergeCells count="27">
    <mergeCell ref="A1:A2"/>
    <mergeCell ref="AQ1:AQ2"/>
    <mergeCell ref="AO1:AO2"/>
    <mergeCell ref="B1:B2"/>
    <mergeCell ref="L1:M1"/>
    <mergeCell ref="N1:O1"/>
    <mergeCell ref="D1:E1"/>
    <mergeCell ref="F1:G1"/>
    <mergeCell ref="H1:I1"/>
    <mergeCell ref="J1:K1"/>
    <mergeCell ref="AL1:AM1"/>
    <mergeCell ref="AR1:AR2"/>
    <mergeCell ref="AP1:AP2"/>
    <mergeCell ref="P1:Q1"/>
    <mergeCell ref="X1:Y1"/>
    <mergeCell ref="V1:W1"/>
    <mergeCell ref="T1:U1"/>
    <mergeCell ref="AU1:BY1"/>
    <mergeCell ref="AS1:AS2"/>
    <mergeCell ref="AT1:AT2"/>
    <mergeCell ref="R1:S1"/>
    <mergeCell ref="AH1:AI1"/>
    <mergeCell ref="AJ1:AK1"/>
    <mergeCell ref="AF1:AG1"/>
    <mergeCell ref="AD1:AE1"/>
    <mergeCell ref="AB1:AC1"/>
    <mergeCell ref="Z1:AA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HoloColor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Hacsek Tamás</dc:creator>
  <cp:keywords/>
  <dc:description/>
  <cp:lastModifiedBy>Felhasználó</cp:lastModifiedBy>
  <dcterms:created xsi:type="dcterms:W3CDTF">2006-01-24T09:34:56Z</dcterms:created>
  <dcterms:modified xsi:type="dcterms:W3CDTF">2008-12-02T12:34:41Z</dcterms:modified>
  <cp:category/>
  <cp:version/>
  <cp:contentType/>
  <cp:contentStatus/>
</cp:coreProperties>
</file>